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2265" tabRatio="881" firstSheet="1" activeTab="1"/>
  </bookViews>
  <sheets>
    <sheet name="StartUp" sheetId="1" state="hidden" r:id="rId1"/>
    <sheet name="总决算封面" sheetId="2" r:id="rId2"/>
    <sheet name="19年财政收入" sheetId="3" r:id="rId3"/>
    <sheet name="19年财政支出 (功能)" sheetId="4" r:id="rId4"/>
    <sheet name="19年财政支出 (经济)" sheetId="5" r:id="rId5"/>
    <sheet name="19年基金收入" sheetId="6" r:id="rId6"/>
    <sheet name="19年基金支出 " sheetId="7" r:id="rId7"/>
    <sheet name="19年三公支出" sheetId="8" r:id="rId8"/>
    <sheet name="部门执行" sheetId="9" r:id="rId9"/>
    <sheet name="封面" sheetId="10" r:id="rId10"/>
    <sheet name="上半年一般公共预算本级执行" sheetId="11" r:id="rId11"/>
    <sheet name="上半年基金执行" sheetId="12" r:id="rId12"/>
  </sheets>
  <definedNames/>
  <calcPr fullCalcOnLoad="1"/>
</workbook>
</file>

<file path=xl/sharedStrings.xml><?xml version="1.0" encoding="utf-8"?>
<sst xmlns="http://schemas.openxmlformats.org/spreadsheetml/2006/main" count="273" uniqueCount="200">
  <si>
    <t>（一）税收收入</t>
  </si>
  <si>
    <t>（二）非税收入</t>
  </si>
  <si>
    <t>（一）一般转移支付</t>
  </si>
  <si>
    <t>（一）土地增值税补助</t>
  </si>
  <si>
    <t>（二）专项转移支付</t>
  </si>
  <si>
    <t>（二）转移支付上解5%</t>
  </si>
  <si>
    <t>二、返还性收入及专项补助</t>
  </si>
  <si>
    <t>三、转移性收入</t>
  </si>
  <si>
    <t>说明：结账支出指财力结账表扣项，包括：出口上解、高新上解、其他上解、援疆援藏上解等</t>
  </si>
  <si>
    <t>2、公务接待费</t>
  </si>
  <si>
    <t>3、公务用车购置及运行费</t>
  </si>
  <si>
    <t>其中：购置费</t>
  </si>
  <si>
    <t xml:space="preserve">      运行费</t>
  </si>
  <si>
    <t>总计</t>
  </si>
  <si>
    <r>
      <t>1</t>
    </r>
    <r>
      <rPr>
        <sz val="12"/>
        <rFont val="宋体"/>
        <family val="0"/>
      </rPr>
      <t>、行政事业性收费收入</t>
    </r>
  </si>
  <si>
    <r>
      <t>2</t>
    </r>
    <r>
      <rPr>
        <sz val="12"/>
        <rFont val="宋体"/>
        <family val="0"/>
      </rPr>
      <t>、其他收入</t>
    </r>
  </si>
  <si>
    <t>三、动用历年结余</t>
  </si>
  <si>
    <t>一、区对镇政府性基金补助收入</t>
  </si>
  <si>
    <t>其他补助：目前仅指杨行、高境和庙行连锁超市财力分成</t>
  </si>
  <si>
    <t>预算数</t>
  </si>
  <si>
    <t>表二</t>
  </si>
  <si>
    <t>表一</t>
  </si>
  <si>
    <r>
      <t>1</t>
    </r>
    <r>
      <rPr>
        <sz val="12"/>
        <rFont val="宋体"/>
        <family val="0"/>
      </rPr>
      <t>、增值税</t>
    </r>
  </si>
  <si>
    <t>四、调入资金</t>
  </si>
  <si>
    <t>五、结账支出</t>
  </si>
  <si>
    <t>六、上解支出</t>
  </si>
  <si>
    <t>实际可用财力</t>
  </si>
  <si>
    <t>平衡公式：一+二+三+四-五-六=实际可用财力</t>
  </si>
  <si>
    <t>（二）其他补助</t>
  </si>
  <si>
    <t>（一）体制上解</t>
  </si>
  <si>
    <t>年初预算数</t>
  </si>
  <si>
    <t>项目</t>
  </si>
  <si>
    <t>二、调入资金</t>
  </si>
  <si>
    <t>单位：万元</t>
  </si>
  <si>
    <t>单位：万元</t>
  </si>
  <si>
    <t>项目</t>
  </si>
  <si>
    <t>年初预算数</t>
  </si>
  <si>
    <t>总计</t>
  </si>
  <si>
    <t>体制上解：指结账表中一般税收实际入库数-返还性收入</t>
  </si>
  <si>
    <t>单位：万元</t>
  </si>
  <si>
    <t>项目</t>
  </si>
  <si>
    <t>表三</t>
  </si>
  <si>
    <t>2、营业税</t>
  </si>
  <si>
    <r>
      <t>3</t>
    </r>
    <r>
      <rPr>
        <sz val="12"/>
        <rFont val="宋体"/>
        <family val="0"/>
      </rPr>
      <t>、企业所得税</t>
    </r>
  </si>
  <si>
    <r>
      <t>4</t>
    </r>
    <r>
      <rPr>
        <sz val="12"/>
        <rFont val="宋体"/>
        <family val="0"/>
      </rPr>
      <t>、个人所得税</t>
    </r>
  </si>
  <si>
    <r>
      <t>5</t>
    </r>
    <r>
      <rPr>
        <sz val="12"/>
        <rFont val="宋体"/>
        <family val="0"/>
      </rPr>
      <t>、城市维护建设税</t>
    </r>
  </si>
  <si>
    <r>
      <t>6</t>
    </r>
    <r>
      <rPr>
        <sz val="12"/>
        <rFont val="宋体"/>
        <family val="0"/>
      </rPr>
      <t>、房产税</t>
    </r>
  </si>
  <si>
    <r>
      <t>7</t>
    </r>
    <r>
      <rPr>
        <sz val="12"/>
        <rFont val="宋体"/>
        <family val="0"/>
      </rPr>
      <t>、印花税</t>
    </r>
  </si>
  <si>
    <t>8、城镇土地使用税</t>
  </si>
  <si>
    <t>9、车船使用税</t>
  </si>
  <si>
    <t>经人大批准的调整后预算数</t>
  </si>
  <si>
    <t>决算数</t>
  </si>
  <si>
    <t>决算数为调整后预算数的％</t>
  </si>
  <si>
    <t>决算数</t>
  </si>
  <si>
    <t>决算数为预算数的％</t>
  </si>
  <si>
    <t>合计</t>
  </si>
  <si>
    <t>决算数为预算数%</t>
  </si>
  <si>
    <t>表四</t>
  </si>
  <si>
    <t>表五</t>
  </si>
  <si>
    <t>表六</t>
  </si>
  <si>
    <t>一、镇级一般公共预算收入</t>
  </si>
  <si>
    <t>七、调入预算稳定调节基金</t>
  </si>
  <si>
    <t>一、镇级地方财政支出</t>
  </si>
  <si>
    <t>1、一般公共服务</t>
  </si>
  <si>
    <t>2、国防</t>
  </si>
  <si>
    <t>3、公共安全</t>
  </si>
  <si>
    <t>4、教育</t>
  </si>
  <si>
    <t>5、科学技术</t>
  </si>
  <si>
    <t>6、文化体育与传媒</t>
  </si>
  <si>
    <t>7、社会保障和就业</t>
  </si>
  <si>
    <t>8、医疗卫生和计划生育</t>
  </si>
  <si>
    <t>9、节能环保</t>
  </si>
  <si>
    <t>10、城乡社区事务</t>
  </si>
  <si>
    <t>11、农林水事务</t>
  </si>
  <si>
    <t>12、交通运输</t>
  </si>
  <si>
    <t>13、资源勘探电力信息等事务</t>
  </si>
  <si>
    <t>14、商业服务业等事务</t>
  </si>
  <si>
    <t>15、国土资源气象等事务</t>
  </si>
  <si>
    <t>16、住房保障支出</t>
  </si>
  <si>
    <t>17、粮油物资储备事务</t>
  </si>
  <si>
    <t>18、预备费</t>
  </si>
  <si>
    <t>19、其他支出</t>
  </si>
  <si>
    <t>二、调出资金</t>
  </si>
  <si>
    <t>三、当年结余</t>
  </si>
  <si>
    <t>总计</t>
  </si>
  <si>
    <t xml:space="preserve">  机关工资福利支出</t>
  </si>
  <si>
    <t xml:space="preserve">    工资奖金津补贴</t>
  </si>
  <si>
    <t xml:space="preserve">    社会保障缴费</t>
  </si>
  <si>
    <t xml:space="preserve">    住房公积金</t>
  </si>
  <si>
    <t xml:space="preserve">    其他工资福利支出</t>
  </si>
  <si>
    <t xml:space="preserve">  机关商品和服务支出</t>
  </si>
  <si>
    <t xml:space="preserve">    办公经费</t>
  </si>
  <si>
    <t xml:space="preserve">    会议费</t>
  </si>
  <si>
    <t xml:space="preserve">    培训费</t>
  </si>
  <si>
    <t xml:space="preserve">    公务接待费</t>
  </si>
  <si>
    <t xml:space="preserve">    因公出国(境)费用</t>
  </si>
  <si>
    <t xml:space="preserve">    公务用车运行维护费</t>
  </si>
  <si>
    <t xml:space="preserve">    维修(护)费</t>
  </si>
  <si>
    <t xml:space="preserve">    其他商品和服务支出</t>
  </si>
  <si>
    <t xml:space="preserve">  对事业单位经常性补助</t>
  </si>
  <si>
    <t xml:space="preserve">    工资福利支出</t>
  </si>
  <si>
    <t xml:space="preserve">    商品和服务支出</t>
  </si>
  <si>
    <t xml:space="preserve">    其他对事业单位补助</t>
  </si>
  <si>
    <t xml:space="preserve">  对个人和家庭的补助</t>
  </si>
  <si>
    <t xml:space="preserve">    社会福利和救助</t>
  </si>
  <si>
    <t xml:space="preserve">    助学金</t>
  </si>
  <si>
    <t xml:space="preserve">    个人农业生产补贴</t>
  </si>
  <si>
    <t xml:space="preserve">    离退休费</t>
  </si>
  <si>
    <t xml:space="preserve">    其他对个人和家庭补助</t>
  </si>
  <si>
    <t>一、政府性基金支出</t>
  </si>
  <si>
    <t>其他支出</t>
  </si>
  <si>
    <t>二、结转下年支出</t>
  </si>
  <si>
    <t>预算单位</t>
  </si>
  <si>
    <t>年初预算</t>
  </si>
  <si>
    <t>调整预算</t>
  </si>
  <si>
    <t>调整后预算</t>
  </si>
  <si>
    <t>单位决算数</t>
  </si>
  <si>
    <t>执行率</t>
  </si>
  <si>
    <t>上海市宝山区高境镇人民政府</t>
  </si>
  <si>
    <t>上海市宝山区高境镇城市管理行政执法中队</t>
  </si>
  <si>
    <t>上海市宝山区高境镇城市网格化综合管理中心</t>
  </si>
  <si>
    <t>上海市宝山区高境镇社区事务受理服务中心</t>
  </si>
  <si>
    <t>上海市宝山区高境社会治安综合管理服务中心</t>
  </si>
  <si>
    <t>上海市宝山区高境镇社会事务服务中心</t>
  </si>
  <si>
    <t>上海市宝山区高境镇财政所</t>
  </si>
  <si>
    <t>上海市宝山区高境镇经济管理事务中心</t>
  </si>
  <si>
    <t>上海市宝山区高境镇城乡建设和管理服务中心</t>
  </si>
  <si>
    <t>上海市宝山区高境镇党群事务服务中心</t>
  </si>
  <si>
    <t>上海市宝山区高境镇房屋管理事务所</t>
  </si>
  <si>
    <t>上海市宝山区高境镇第二幼儿园</t>
  </si>
  <si>
    <t>上海市宝山区高境镇第三幼儿园</t>
  </si>
  <si>
    <t>上海市宝山区高境镇第六幼儿园</t>
  </si>
  <si>
    <t>上海市宝山区高境镇第七幼儿园</t>
  </si>
  <si>
    <t>上海市宝山区高境镇三花幼儿园</t>
  </si>
  <si>
    <t>上海市宝山区江湾中心校</t>
  </si>
  <si>
    <t>上海市宝山区高境镇第二小学</t>
  </si>
  <si>
    <t>上海市宝山区高境镇第三小学</t>
  </si>
  <si>
    <t>上海市宝山区高境镇第三中学</t>
  </si>
  <si>
    <t>上海市宝山区高境镇第四中学</t>
  </si>
  <si>
    <t>上海市宝山区绿森林幼儿园</t>
  </si>
  <si>
    <t>上海市宝山区高境镇社区卫生服务中心</t>
  </si>
  <si>
    <t>收入项目</t>
  </si>
  <si>
    <t>收  入  预  算</t>
  </si>
  <si>
    <t>支  出  预  算</t>
  </si>
  <si>
    <t>1-6月执行数</t>
  </si>
  <si>
    <t>上年同期数</t>
  </si>
  <si>
    <t>执行为预算％</t>
  </si>
  <si>
    <t>比上年增减％</t>
  </si>
  <si>
    <t>支出项目</t>
  </si>
  <si>
    <t>一、镇级地方一般公共预算收入</t>
  </si>
  <si>
    <t>一、镇级地方一般公共预算支出</t>
  </si>
  <si>
    <t>1、一般公共服务支出</t>
  </si>
  <si>
    <t>2、公共安全支出</t>
  </si>
  <si>
    <r>
      <t>2</t>
    </r>
    <r>
      <rPr>
        <sz val="12"/>
        <rFont val="宋体"/>
        <family val="0"/>
      </rPr>
      <t>、营业税</t>
    </r>
  </si>
  <si>
    <t>3、教育支出</t>
  </si>
  <si>
    <t>4、科学技术支出</t>
  </si>
  <si>
    <t>5、文化体育与传媒支出</t>
  </si>
  <si>
    <t>6、社会保障和就业支出</t>
  </si>
  <si>
    <t>7、医疗卫生与计划生育支出</t>
  </si>
  <si>
    <t>8、节能环保支出</t>
  </si>
  <si>
    <t>8、土地使用税</t>
  </si>
  <si>
    <t>9、城乡社区支出</t>
  </si>
  <si>
    <t>9、耕地占用税</t>
  </si>
  <si>
    <t>10、农林水支出</t>
  </si>
  <si>
    <t>11、交通运输支出</t>
  </si>
  <si>
    <t>12、资源勘探信息等支出</t>
  </si>
  <si>
    <t>13、商业服务业等支出</t>
  </si>
  <si>
    <t>14、住房保障支出</t>
  </si>
  <si>
    <t>15、预备费</t>
  </si>
  <si>
    <t>16、其他支出</t>
  </si>
  <si>
    <t>二、调出资金</t>
  </si>
  <si>
    <t>三、当年结余</t>
  </si>
  <si>
    <t>一、政府性基金支出</t>
  </si>
  <si>
    <r>
      <t xml:space="preserve">    </t>
    </r>
    <r>
      <rPr>
        <sz val="12"/>
        <rFont val="宋体"/>
        <family val="0"/>
      </rPr>
      <t>1.</t>
    </r>
    <r>
      <rPr>
        <sz val="12"/>
        <rFont val="宋体"/>
        <family val="0"/>
      </rPr>
      <t>国有土地使用权出让收入</t>
    </r>
  </si>
  <si>
    <t>城乡社区支出</t>
  </si>
  <si>
    <t xml:space="preserve">    国有土地使用权出让收入安排的支出</t>
  </si>
  <si>
    <t>其他支出</t>
  </si>
  <si>
    <t xml:space="preserve">    彩票公益金安排的支出</t>
  </si>
  <si>
    <t>二、结转下年支出</t>
  </si>
  <si>
    <t xml:space="preserve"> 彩票公益金安排的支出</t>
  </si>
  <si>
    <r>
      <t xml:space="preserve"> </t>
    </r>
    <r>
      <rPr>
        <sz val="12"/>
        <rFont val="宋体"/>
        <family val="0"/>
      </rPr>
      <t xml:space="preserve">   2.彩票公益金收入</t>
    </r>
  </si>
  <si>
    <t xml:space="preserve">             彩票公益金收入</t>
  </si>
  <si>
    <t>1、因公出国（境）费用</t>
  </si>
  <si>
    <t>备注：按区财政预算编制要求，因公出国（境）费用年初预算乡镇不编制，统一由区外事办编制。</t>
  </si>
  <si>
    <t>表七</t>
  </si>
  <si>
    <r>
      <t>宝山区高境镇</t>
    </r>
    <r>
      <rPr>
        <b/>
        <sz val="26"/>
        <rFont val="Times New Roman"/>
        <family val="1"/>
      </rPr>
      <t>2019</t>
    </r>
    <r>
      <rPr>
        <b/>
        <sz val="26"/>
        <rFont val="黑体"/>
        <family val="3"/>
      </rPr>
      <t>年镇级财政决算（草案）</t>
    </r>
  </si>
  <si>
    <t>宝山区高境镇2019年一般公共预算收入决算情况表</t>
  </si>
  <si>
    <r>
      <t>宝山区高境镇201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年一般公共预算支出决算情况表</t>
    </r>
  </si>
  <si>
    <r>
      <t>宝山区高境镇201</t>
    </r>
    <r>
      <rPr>
        <b/>
        <sz val="18"/>
        <rFont val="宋体"/>
        <family val="0"/>
      </rPr>
      <t>9年一般公共预算基本支出决算情况表</t>
    </r>
  </si>
  <si>
    <r>
      <t>宝山区高境镇201</t>
    </r>
    <r>
      <rPr>
        <b/>
        <sz val="18"/>
        <rFont val="宋体"/>
        <family val="0"/>
      </rPr>
      <t>9年政府性基金收入决算情况表</t>
    </r>
  </si>
  <si>
    <r>
      <t>宝山区高境镇201</t>
    </r>
    <r>
      <rPr>
        <b/>
        <sz val="18"/>
        <rFont val="宋体"/>
        <family val="0"/>
      </rPr>
      <t>9年政府性基金支出执行情况表</t>
    </r>
  </si>
  <si>
    <t>宝山区高境镇2019年单位预算执行情况表</t>
  </si>
  <si>
    <t>教委</t>
  </si>
  <si>
    <t>社区办</t>
  </si>
  <si>
    <r>
      <t>宝山区高境镇</t>
    </r>
    <r>
      <rPr>
        <b/>
        <sz val="26"/>
        <rFont val="Times New Roman"/>
        <family val="1"/>
      </rPr>
      <t>2020</t>
    </r>
    <r>
      <rPr>
        <b/>
        <sz val="26"/>
        <rFont val="黑体"/>
        <family val="3"/>
      </rPr>
      <t>年</t>
    </r>
    <r>
      <rPr>
        <b/>
        <sz val="26"/>
        <rFont val="Times New Roman"/>
        <family val="1"/>
      </rPr>
      <t>1-6</t>
    </r>
    <r>
      <rPr>
        <b/>
        <sz val="26"/>
        <rFont val="黑体"/>
        <family val="3"/>
      </rPr>
      <t>月镇级财政执行情况表</t>
    </r>
  </si>
  <si>
    <t>二○二○年七月</t>
  </si>
  <si>
    <r>
      <t>宝山区高境镇20</t>
    </r>
    <r>
      <rPr>
        <b/>
        <sz val="16"/>
        <rFont val="宋体"/>
        <family val="0"/>
      </rPr>
      <t>20</t>
    </r>
    <r>
      <rPr>
        <b/>
        <sz val="16"/>
        <rFont val="宋体"/>
        <family val="0"/>
      </rPr>
      <t>年1-6月镇级政府性基金预算执行情况表</t>
    </r>
  </si>
  <si>
    <r>
      <t>宝山区高境镇2</t>
    </r>
    <r>
      <rPr>
        <b/>
        <sz val="16"/>
        <rFont val="宋体"/>
        <family val="0"/>
      </rPr>
      <t>020</t>
    </r>
    <r>
      <rPr>
        <b/>
        <sz val="16"/>
        <rFont val="宋体"/>
        <family val="0"/>
      </rPr>
      <t>年1-6月镇级一般公共预算执行情况表</t>
    </r>
  </si>
  <si>
    <r>
      <t>宝山区高境镇201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年“三公”经费决算情况表</t>
    </r>
  </si>
  <si>
    <t>二○二○年七月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</si>
</sst>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#,##0.0_ "/>
    <numFmt numFmtId="186" formatCode="0.000_ "/>
    <numFmt numFmtId="187" formatCode="0.0_ "/>
    <numFmt numFmtId="188" formatCode="0_ "/>
    <numFmt numFmtId="189" formatCode="#,##0_ "/>
    <numFmt numFmtId="190" formatCode="#,##0_);[Red]\(#,##0\)"/>
    <numFmt numFmtId="191" formatCode="0.000000_ "/>
    <numFmt numFmtId="192" formatCode="0.00000_ "/>
    <numFmt numFmtId="193" formatCode="0.0000_ "/>
    <numFmt numFmtId="194" formatCode="#,##0.00_ "/>
    <numFmt numFmtId="195" formatCode="0_);[Red]\(0\)"/>
    <numFmt numFmtId="196" formatCode="#,##0.0_);[Red]\(#,##0.0\)"/>
    <numFmt numFmtId="197" formatCode="#,##0.00_);[Red]\(#,##0.00\)"/>
  </numFmts>
  <fonts count="60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color indexed="10"/>
      <name val="宋体"/>
      <family val="0"/>
    </font>
    <font>
      <sz val="10"/>
      <color indexed="8"/>
      <name val="Arial"/>
      <family val="2"/>
    </font>
    <font>
      <i/>
      <sz val="12"/>
      <name val="宋体"/>
      <family val="0"/>
    </font>
    <font>
      <b/>
      <sz val="12"/>
      <color indexed="10"/>
      <name val="宋体"/>
      <family val="0"/>
    </font>
    <font>
      <sz val="11"/>
      <color indexed="10"/>
      <name val="宋体"/>
      <family val="0"/>
    </font>
    <font>
      <b/>
      <sz val="18"/>
      <color indexed="10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b/>
      <sz val="26"/>
      <name val="黑体"/>
      <family val="3"/>
    </font>
    <font>
      <b/>
      <sz val="26"/>
      <name val="Times New Roman"/>
      <family val="1"/>
    </font>
    <font>
      <b/>
      <sz val="24"/>
      <name val="黑体"/>
      <family val="3"/>
    </font>
    <font>
      <sz val="12"/>
      <name val="Times New Roman"/>
      <family val="1"/>
    </font>
    <font>
      <b/>
      <sz val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4" borderId="0" applyNumberFormat="0" applyBorder="0" applyAlignment="0" applyProtection="0"/>
    <xf numFmtId="0" fontId="56" fillId="22" borderId="8" applyNumberFormat="0" applyAlignment="0" applyProtection="0"/>
    <xf numFmtId="0" fontId="57" fillId="25" borderId="5" applyNumberFormat="0" applyAlignment="0" applyProtection="0"/>
    <xf numFmtId="0" fontId="2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15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41" applyFont="1" applyAlignment="1">
      <alignment horizontal="centerContinuous" vertical="center"/>
      <protection/>
    </xf>
    <xf numFmtId="0" fontId="4" fillId="0" borderId="10" xfId="41" applyFont="1" applyBorder="1">
      <alignment/>
      <protection/>
    </xf>
    <xf numFmtId="0" fontId="4" fillId="0" borderId="10" xfId="41" applyFont="1" applyBorder="1" applyAlignment="1">
      <alignment horizontal="center" vertical="center"/>
      <protection/>
    </xf>
    <xf numFmtId="18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4" fontId="0" fillId="0" borderId="10" xfId="41" applyNumberFormat="1" applyFont="1" applyBorder="1">
      <alignment/>
      <protection/>
    </xf>
    <xf numFmtId="0" fontId="0" fillId="0" borderId="10" xfId="41" applyFont="1" applyBorder="1">
      <alignment/>
      <protection/>
    </xf>
    <xf numFmtId="184" fontId="0" fillId="0" borderId="10" xfId="41" applyNumberFormat="1" applyFont="1" applyFill="1" applyBorder="1">
      <alignment/>
      <protection/>
    </xf>
    <xf numFmtId="184" fontId="6" fillId="0" borderId="10" xfId="41" applyNumberFormat="1" applyFont="1" applyFill="1" applyBorder="1">
      <alignment/>
      <protection/>
    </xf>
    <xf numFmtId="0" fontId="0" fillId="0" borderId="0" xfId="0" applyFont="1" applyAlignment="1">
      <alignment vertical="center" wrapText="1"/>
    </xf>
    <xf numFmtId="184" fontId="0" fillId="0" borderId="10" xfId="41" applyNumberFormat="1" applyFont="1" applyBorder="1">
      <alignment/>
      <protection/>
    </xf>
    <xf numFmtId="0" fontId="0" fillId="0" borderId="10" xfId="41" applyFont="1" applyBorder="1">
      <alignment/>
      <protection/>
    </xf>
    <xf numFmtId="184" fontId="0" fillId="0" borderId="10" xfId="41" applyNumberFormat="1" applyFont="1" applyFill="1" applyBorder="1">
      <alignment/>
      <protection/>
    </xf>
    <xf numFmtId="0" fontId="4" fillId="0" borderId="10" xfId="41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18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49" fontId="6" fillId="0" borderId="0" xfId="34" applyNumberFormat="1" applyFont="1" applyFill="1" applyBorder="1" applyAlignment="1">
      <alignment horizontal="center" vertical="center"/>
      <protection/>
    </xf>
    <xf numFmtId="184" fontId="10" fillId="0" borderId="0" xfId="0" applyNumberFormat="1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184" fontId="0" fillId="0" borderId="10" xfId="0" applyNumberFormat="1" applyFont="1" applyBorder="1" applyAlignment="1" quotePrefix="1">
      <alignment horizontal="center" vertical="center"/>
    </xf>
    <xf numFmtId="185" fontId="12" fillId="0" borderId="10" xfId="42" applyNumberFormat="1" applyFont="1" applyFill="1" applyBorder="1" applyAlignment="1">
      <alignment horizontal="center" vertical="center" wrapText="1"/>
      <protection/>
    </xf>
    <xf numFmtId="0" fontId="0" fillId="0" borderId="10" xfId="41" applyFont="1" applyBorder="1" applyAlignment="1">
      <alignment horizontal="center" vertical="center" wrapText="1"/>
      <protection/>
    </xf>
    <xf numFmtId="189" fontId="0" fillId="0" borderId="10" xfId="54" applyNumberFormat="1" applyFont="1" applyBorder="1" applyAlignment="1">
      <alignment horizontal="center"/>
    </xf>
    <xf numFmtId="0" fontId="4" fillId="0" borderId="10" xfId="41" applyFont="1" applyBorder="1">
      <alignment/>
      <protection/>
    </xf>
    <xf numFmtId="0" fontId="0" fillId="0" borderId="10" xfId="41" applyFont="1" applyBorder="1">
      <alignment/>
      <protection/>
    </xf>
    <xf numFmtId="0" fontId="0" fillId="0" borderId="10" xfId="0" applyFont="1" applyBorder="1" applyAlignment="1">
      <alignment/>
    </xf>
    <xf numFmtId="0" fontId="0" fillId="0" borderId="10" xfId="41" applyFont="1" applyFill="1" applyBorder="1">
      <alignment/>
      <protection/>
    </xf>
    <xf numFmtId="0" fontId="0" fillId="33" borderId="10" xfId="41" applyFont="1" applyFill="1" applyBorder="1">
      <alignment/>
      <protection/>
    </xf>
    <xf numFmtId="184" fontId="0" fillId="0" borderId="10" xfId="41" applyNumberFormat="1" applyFont="1" applyFill="1" applyBorder="1">
      <alignment/>
      <protection/>
    </xf>
    <xf numFmtId="0" fontId="0" fillId="0" borderId="10" xfId="0" applyFont="1" applyBorder="1" applyAlignment="1">
      <alignment vertical="center"/>
    </xf>
    <xf numFmtId="0" fontId="4" fillId="0" borderId="10" xfId="41" applyFont="1" applyBorder="1" applyAlignment="1">
      <alignment horizontal="center" vertical="center"/>
      <protection/>
    </xf>
    <xf numFmtId="188" fontId="0" fillId="0" borderId="10" xfId="41" applyNumberFormat="1" applyFont="1" applyBorder="1" applyAlignment="1">
      <alignment horizontal="center" vertical="center" wrapText="1"/>
      <protection/>
    </xf>
    <xf numFmtId="190" fontId="0" fillId="0" borderId="10" xfId="41" applyNumberFormat="1" applyFont="1" applyBorder="1" applyAlignment="1">
      <alignment horizontal="center"/>
      <protection/>
    </xf>
    <xf numFmtId="0" fontId="4" fillId="0" borderId="10" xfId="0" applyFont="1" applyBorder="1" applyAlignment="1">
      <alignment vertical="center"/>
    </xf>
    <xf numFmtId="0" fontId="4" fillId="33" borderId="10" xfId="41" applyFont="1" applyFill="1" applyBorder="1" applyAlignment="1">
      <alignment/>
      <protection/>
    </xf>
    <xf numFmtId="0" fontId="0" fillId="0" borderId="10" xfId="41" applyFont="1" applyBorder="1">
      <alignment/>
      <protection/>
    </xf>
    <xf numFmtId="184" fontId="0" fillId="0" borderId="10" xfId="41" applyNumberFormat="1" applyFont="1" applyBorder="1">
      <alignment/>
      <protection/>
    </xf>
    <xf numFmtId="0" fontId="5" fillId="0" borderId="0" xfId="0" applyFont="1" applyAlignment="1">
      <alignment horizontal="center" vertical="center"/>
    </xf>
    <xf numFmtId="188" fontId="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13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88" fontId="5" fillId="0" borderId="0" xfId="0" applyNumberFormat="1" applyFont="1" applyAlignment="1">
      <alignment horizontal="center" vertical="center"/>
    </xf>
    <xf numFmtId="187" fontId="4" fillId="0" borderId="0" xfId="0" applyNumberFormat="1" applyFont="1" applyAlignment="1">
      <alignment vertical="center"/>
    </xf>
    <xf numFmtId="188" fontId="4" fillId="0" borderId="0" xfId="41" applyNumberFormat="1" applyFont="1" applyAlignment="1">
      <alignment horizontal="centerContinuous" vertical="center"/>
      <protection/>
    </xf>
    <xf numFmtId="187" fontId="0" fillId="0" borderId="0" xfId="0" applyNumberFormat="1" applyAlignment="1">
      <alignment vertical="center"/>
    </xf>
    <xf numFmtId="188" fontId="0" fillId="0" borderId="0" xfId="0" applyNumberFormat="1" applyAlignment="1">
      <alignment vertical="center"/>
    </xf>
    <xf numFmtId="188" fontId="4" fillId="0" borderId="0" xfId="0" applyNumberFormat="1" applyFont="1" applyAlignment="1">
      <alignment vertical="center"/>
    </xf>
    <xf numFmtId="190" fontId="0" fillId="0" borderId="10" xfId="41" applyNumberFormat="1" applyFont="1" applyFill="1" applyBorder="1" applyAlignment="1">
      <alignment horizontal="center" vertical="center"/>
      <protection/>
    </xf>
    <xf numFmtId="184" fontId="0" fillId="0" borderId="10" xfId="0" applyNumberFormat="1" applyFont="1" applyBorder="1" applyAlignment="1">
      <alignment horizontal="center" vertical="center"/>
    </xf>
    <xf numFmtId="184" fontId="0" fillId="0" borderId="10" xfId="41" applyNumberFormat="1" applyFont="1" applyBorder="1" applyAlignment="1">
      <alignment horizontal="center" vertical="center"/>
      <protection/>
    </xf>
    <xf numFmtId="0" fontId="19" fillId="0" borderId="10" xfId="0" applyFont="1" applyFill="1" applyBorder="1" applyAlignment="1">
      <alignment horizontal="left" vertical="center"/>
    </xf>
    <xf numFmtId="194" fontId="0" fillId="0" borderId="10" xfId="41" applyNumberFormat="1" applyFont="1" applyFill="1" applyBorder="1" applyAlignment="1">
      <alignment horizontal="center" vertical="center"/>
      <protection/>
    </xf>
    <xf numFmtId="0" fontId="20" fillId="0" borderId="0" xfId="0" applyFont="1" applyAlignment="1">
      <alignment vertical="center"/>
    </xf>
    <xf numFmtId="0" fontId="20" fillId="0" borderId="10" xfId="41" applyFont="1" applyBorder="1">
      <alignment/>
      <protection/>
    </xf>
    <xf numFmtId="0" fontId="20" fillId="0" borderId="10" xfId="41" applyFont="1" applyFill="1" applyBorder="1">
      <alignment/>
      <protection/>
    </xf>
    <xf numFmtId="0" fontId="4" fillId="0" borderId="10" xfId="0" applyFont="1" applyBorder="1" applyAlignment="1">
      <alignment/>
    </xf>
    <xf numFmtId="0" fontId="20" fillId="0" borderId="10" xfId="0" applyFont="1" applyBorder="1" applyAlignment="1">
      <alignment vertical="center"/>
    </xf>
    <xf numFmtId="188" fontId="19" fillId="0" borderId="10" xfId="0" applyNumberFormat="1" applyFont="1" applyBorder="1" applyAlignment="1">
      <alignment horizontal="center" vertical="center"/>
    </xf>
    <xf numFmtId="188" fontId="0" fillId="0" borderId="0" xfId="0" applyNumberFormat="1" applyFont="1" applyAlignment="1">
      <alignment vertical="center"/>
    </xf>
    <xf numFmtId="187" fontId="0" fillId="0" borderId="0" xfId="0" applyNumberFormat="1" applyFont="1" applyAlignment="1">
      <alignment vertical="center"/>
    </xf>
    <xf numFmtId="0" fontId="19" fillId="0" borderId="0" xfId="41" applyFont="1" applyFill="1" applyBorder="1">
      <alignment/>
      <protection/>
    </xf>
    <xf numFmtId="195" fontId="5" fillId="0" borderId="0" xfId="0" applyNumberFormat="1" applyFont="1" applyAlignment="1">
      <alignment horizontal="center" vertical="center"/>
    </xf>
    <xf numFmtId="195" fontId="4" fillId="0" borderId="0" xfId="0" applyNumberFormat="1" applyFont="1" applyAlignment="1">
      <alignment vertical="center"/>
    </xf>
    <xf numFmtId="195" fontId="0" fillId="0" borderId="0" xfId="0" applyNumberFormat="1" applyAlignment="1">
      <alignment vertical="center"/>
    </xf>
    <xf numFmtId="190" fontId="0" fillId="0" borderId="10" xfId="0" applyNumberFormat="1" applyFont="1" applyBorder="1" applyAlignment="1">
      <alignment horizontal="center" vertical="center"/>
    </xf>
    <xf numFmtId="195" fontId="0" fillId="0" borderId="10" xfId="0" applyNumberFormat="1" applyFont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/>
    </xf>
    <xf numFmtId="188" fontId="0" fillId="0" borderId="10" xfId="41" applyNumberFormat="1" applyFont="1" applyBorder="1" applyAlignment="1">
      <alignment horizontal="center"/>
      <protection/>
    </xf>
    <xf numFmtId="190" fontId="0" fillId="0" borderId="10" xfId="41" applyNumberFormat="1" applyFont="1" applyBorder="1" applyAlignment="1">
      <alignment horizontal="center"/>
      <protection/>
    </xf>
    <xf numFmtId="0" fontId="0" fillId="33" borderId="10" xfId="41" applyFont="1" applyFill="1" applyBorder="1">
      <alignment/>
      <protection/>
    </xf>
    <xf numFmtId="0" fontId="19" fillId="0" borderId="0" xfId="0" applyFont="1" applyAlignment="1">
      <alignment vertical="center"/>
    </xf>
    <xf numFmtId="190" fontId="20" fillId="0" borderId="10" xfId="0" applyNumberFormat="1" applyFont="1" applyBorder="1" applyAlignment="1">
      <alignment horizontal="center" vertical="center"/>
    </xf>
    <xf numFmtId="195" fontId="0" fillId="0" borderId="10" xfId="0" applyNumberFormat="1" applyFont="1" applyBorder="1" applyAlignment="1">
      <alignment vertical="center"/>
    </xf>
    <xf numFmtId="188" fontId="21" fillId="0" borderId="10" xfId="41" applyNumberFormat="1" applyFont="1" applyBorder="1" applyAlignment="1">
      <alignment horizontal="right"/>
      <protection/>
    </xf>
    <xf numFmtId="184" fontId="0" fillId="0" borderId="10" xfId="0" applyNumberFormat="1" applyFont="1" applyBorder="1" applyAlignment="1">
      <alignment vertical="center"/>
    </xf>
    <xf numFmtId="0" fontId="4" fillId="0" borderId="10" xfId="41" applyFont="1" applyFill="1" applyBorder="1">
      <alignment/>
      <protection/>
    </xf>
    <xf numFmtId="184" fontId="21" fillId="0" borderId="10" xfId="41" applyNumberFormat="1" applyFont="1" applyBorder="1" applyAlignment="1">
      <alignment horizontal="right"/>
      <protection/>
    </xf>
    <xf numFmtId="195" fontId="21" fillId="0" borderId="10" xfId="41" applyNumberFormat="1" applyFont="1" applyBorder="1" applyAlignment="1">
      <alignment horizontal="right"/>
      <protection/>
    </xf>
    <xf numFmtId="0" fontId="0" fillId="0" borderId="10" xfId="0" applyFont="1" applyBorder="1" applyAlignment="1">
      <alignment/>
    </xf>
    <xf numFmtId="195" fontId="20" fillId="0" borderId="10" xfId="0" applyNumberFormat="1" applyFont="1" applyBorder="1" applyAlignment="1">
      <alignment vertical="center"/>
    </xf>
    <xf numFmtId="0" fontId="19" fillId="0" borderId="10" xfId="41" applyFont="1" applyFill="1" applyBorder="1">
      <alignment/>
      <protection/>
    </xf>
    <xf numFmtId="41" fontId="0" fillId="0" borderId="10" xfId="54" applyFont="1" applyBorder="1" applyAlignment="1">
      <alignment horizontal="center" vertical="center"/>
    </xf>
    <xf numFmtId="188" fontId="0" fillId="0" borderId="10" xfId="41" applyNumberFormat="1" applyFont="1" applyBorder="1" applyAlignment="1">
      <alignment horizontal="center" vertical="center"/>
      <protection/>
    </xf>
    <xf numFmtId="195" fontId="0" fillId="0" borderId="0" xfId="0" applyNumberFormat="1" applyFont="1" applyAlignment="1">
      <alignment vertical="center"/>
    </xf>
    <xf numFmtId="184" fontId="0" fillId="0" borderId="0" xfId="0" applyNumberFormat="1" applyFont="1" applyAlignment="1">
      <alignment vertical="center"/>
    </xf>
    <xf numFmtId="189" fontId="0" fillId="0" borderId="10" xfId="54" applyNumberFormat="1" applyFont="1" applyBorder="1" applyAlignment="1">
      <alignment horizontal="center"/>
    </xf>
    <xf numFmtId="197" fontId="0" fillId="0" borderId="10" xfId="41" applyNumberFormat="1" applyFont="1" applyFill="1" applyBorder="1" applyAlignment="1">
      <alignment horizontal="center" vertical="center"/>
      <protection/>
    </xf>
    <xf numFmtId="0" fontId="0" fillId="33" borderId="10" xfId="41" applyFont="1" applyFill="1" applyBorder="1" applyAlignment="1">
      <alignment/>
      <protection/>
    </xf>
    <xf numFmtId="0" fontId="0" fillId="0" borderId="10" xfId="41" applyFont="1" applyBorder="1">
      <alignment/>
      <protection/>
    </xf>
    <xf numFmtId="0" fontId="0" fillId="0" borderId="1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189" fontId="0" fillId="0" borderId="10" xfId="54" applyNumberFormat="1" applyFont="1" applyBorder="1" applyAlignment="1">
      <alignment horizontal="center" vertical="center"/>
    </xf>
    <xf numFmtId="184" fontId="0" fillId="0" borderId="10" xfId="41" applyNumberFormat="1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189" fontId="0" fillId="0" borderId="10" xfId="54" applyNumberFormat="1" applyFont="1" applyFill="1" applyBorder="1" applyAlignment="1">
      <alignment horizontal="center" vertical="center"/>
    </xf>
    <xf numFmtId="188" fontId="0" fillId="0" borderId="10" xfId="41" applyNumberFormat="1" applyFont="1" applyBorder="1" applyAlignment="1">
      <alignment horizontal="center" vertical="center"/>
      <protection/>
    </xf>
    <xf numFmtId="187" fontId="0" fillId="0" borderId="10" xfId="41" applyNumberFormat="1" applyFont="1" applyBorder="1" applyAlignment="1">
      <alignment horizontal="center" vertical="center"/>
      <protection/>
    </xf>
    <xf numFmtId="184" fontId="0" fillId="0" borderId="10" xfId="41" applyNumberFormat="1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vertical="center"/>
    </xf>
    <xf numFmtId="184" fontId="0" fillId="0" borderId="10" xfId="0" applyNumberFormat="1" applyBorder="1" applyAlignment="1">
      <alignment vertical="center"/>
    </xf>
    <xf numFmtId="184" fontId="0" fillId="0" borderId="10" xfId="41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88" fontId="0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41" applyFont="1" applyBorder="1" applyAlignment="1">
      <alignment horizontal="center" vertical="center" wrapText="1"/>
      <protection/>
    </xf>
    <xf numFmtId="0" fontId="4" fillId="0" borderId="11" xfId="41" applyFont="1" applyBorder="1" applyAlignment="1">
      <alignment horizontal="center" vertical="center" wrapText="1"/>
      <protection/>
    </xf>
    <xf numFmtId="0" fontId="4" fillId="0" borderId="12" xfId="4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4" fillId="0" borderId="10" xfId="41" applyFont="1" applyFill="1" applyBorder="1" applyAlignment="1">
      <alignment horizontal="center" vertical="center" wrapText="1"/>
      <protection/>
    </xf>
    <xf numFmtId="0" fontId="4" fillId="0" borderId="10" xfId="41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11" xfId="41" applyFont="1" applyFill="1" applyBorder="1" applyAlignment="1">
      <alignment horizontal="center" vertical="center" wrapText="1"/>
      <protection/>
    </xf>
    <xf numFmtId="0" fontId="4" fillId="0" borderId="12" xfId="41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horizontal="center" vertical="center"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百分比_330026_2007_20071230_003855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常规_一般预算13.1.18_2016年预算草案20160109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21"/>
  <sheetViews>
    <sheetView zoomScalePageLayoutView="0" workbookViewId="0" topLeftCell="A10">
      <selection activeCell="I13" sqref="I13"/>
    </sheetView>
  </sheetViews>
  <sheetFormatPr defaultColWidth="9.00390625" defaultRowHeight="14.25"/>
  <cols>
    <col min="1" max="1" width="6.75390625" style="0" customWidth="1"/>
    <col min="7" max="7" width="12.00390625" style="0" customWidth="1"/>
    <col min="8" max="8" width="11.375" style="0" customWidth="1"/>
    <col min="9" max="9" width="15.875" style="0" customWidth="1"/>
    <col min="10" max="10" width="15.625" style="0" customWidth="1"/>
    <col min="11" max="11" width="2.125" style="0" customWidth="1"/>
    <col min="12" max="12" width="2.375" style="0" customWidth="1"/>
    <col min="13" max="13" width="13.875" style="0" customWidth="1"/>
  </cols>
  <sheetData>
    <row r="2" ht="20.25">
      <c r="M2" s="63"/>
    </row>
    <row r="12" spans="1:12" ht="91.5" customHeight="1">
      <c r="A12" s="142" t="s">
        <v>194</v>
      </c>
      <c r="B12" s="132"/>
      <c r="C12" s="132"/>
      <c r="D12" s="132"/>
      <c r="E12" s="132"/>
      <c r="F12" s="132"/>
      <c r="G12" s="132"/>
      <c r="H12" s="132"/>
      <c r="I12" s="64"/>
      <c r="J12" s="64"/>
      <c r="K12" s="65"/>
      <c r="L12" s="65"/>
    </row>
    <row r="18" ht="15.75">
      <c r="L18" s="66"/>
    </row>
    <row r="21" spans="1:9" ht="25.5">
      <c r="A21" s="143" t="s">
        <v>195</v>
      </c>
      <c r="B21" s="133"/>
      <c r="C21" s="133"/>
      <c r="D21" s="133"/>
      <c r="E21" s="133"/>
      <c r="F21" s="133"/>
      <c r="G21" s="133"/>
      <c r="H21" s="133"/>
      <c r="I21" s="67"/>
    </row>
  </sheetData>
  <sheetProtection/>
  <mergeCells count="2">
    <mergeCell ref="A12:H12"/>
    <mergeCell ref="A21:H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F30" sqref="F30"/>
    </sheetView>
  </sheetViews>
  <sheetFormatPr defaultColWidth="9.00390625" defaultRowHeight="14.25"/>
  <cols>
    <col min="1" max="1" width="26.25390625" style="0" customWidth="1"/>
    <col min="2" max="2" width="10.625" style="0" customWidth="1"/>
    <col min="3" max="3" width="8.25390625" style="0" customWidth="1"/>
    <col min="4" max="4" width="8.625" style="0" customWidth="1"/>
    <col min="5" max="5" width="9.375" style="72" customWidth="1"/>
    <col min="6" max="6" width="9.75390625" style="71" customWidth="1"/>
    <col min="7" max="7" width="29.625" style="0" customWidth="1"/>
    <col min="8" max="8" width="9.625" style="0" bestFit="1" customWidth="1"/>
    <col min="9" max="9" width="9.50390625" style="0" customWidth="1"/>
    <col min="10" max="10" width="9.00390625" style="0" customWidth="1"/>
    <col min="11" max="11" width="7.75390625" style="72" customWidth="1"/>
    <col min="12" max="12" width="9.00390625" style="71" customWidth="1"/>
  </cols>
  <sheetData>
    <row r="1" spans="1:12" ht="31.5" customHeight="1">
      <c r="A1" s="147" t="s">
        <v>197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1" ht="15" customHeight="1">
      <c r="A2" s="54"/>
      <c r="B2" s="54"/>
      <c r="C2" s="54"/>
      <c r="D2" s="54"/>
      <c r="E2" s="68"/>
      <c r="F2" s="69"/>
      <c r="K2" s="70" t="s">
        <v>21</v>
      </c>
    </row>
    <row r="3" spans="6:11" ht="14.25">
      <c r="F3" s="69"/>
      <c r="K3" s="73" t="s">
        <v>33</v>
      </c>
    </row>
    <row r="4" spans="1:12" ht="14.25">
      <c r="A4" s="145" t="s">
        <v>141</v>
      </c>
      <c r="B4" s="145" t="s">
        <v>142</v>
      </c>
      <c r="C4" s="145"/>
      <c r="D4" s="145"/>
      <c r="E4" s="145"/>
      <c r="F4" s="145"/>
      <c r="G4" s="146" t="s">
        <v>143</v>
      </c>
      <c r="H4" s="146"/>
      <c r="I4" s="146"/>
      <c r="J4" s="146"/>
      <c r="K4" s="146"/>
      <c r="L4" s="146"/>
    </row>
    <row r="5" spans="1:12" ht="17.25" customHeight="1">
      <c r="A5" s="145"/>
      <c r="B5" s="144" t="s">
        <v>113</v>
      </c>
      <c r="C5" s="144" t="s">
        <v>144</v>
      </c>
      <c r="D5" s="144" t="s">
        <v>145</v>
      </c>
      <c r="E5" s="144" t="s">
        <v>146</v>
      </c>
      <c r="F5" s="144" t="s">
        <v>147</v>
      </c>
      <c r="G5" s="146" t="s">
        <v>148</v>
      </c>
      <c r="H5" s="144" t="s">
        <v>113</v>
      </c>
      <c r="I5" s="144" t="s">
        <v>144</v>
      </c>
      <c r="J5" s="144" t="s">
        <v>145</v>
      </c>
      <c r="K5" s="144" t="s">
        <v>146</v>
      </c>
      <c r="L5" s="144" t="s">
        <v>147</v>
      </c>
    </row>
    <row r="6" spans="1:12" ht="24.75" customHeight="1">
      <c r="A6" s="145"/>
      <c r="B6" s="144"/>
      <c r="C6" s="144"/>
      <c r="D6" s="144"/>
      <c r="E6" s="144"/>
      <c r="F6" s="144"/>
      <c r="G6" s="146"/>
      <c r="H6" s="144"/>
      <c r="I6" s="144"/>
      <c r="J6" s="144"/>
      <c r="K6" s="144"/>
      <c r="L6" s="144"/>
    </row>
    <row r="7" spans="1:12" s="79" customFormat="1" ht="28.5">
      <c r="A7" s="23" t="s">
        <v>149</v>
      </c>
      <c r="B7" s="118">
        <v>53200</v>
      </c>
      <c r="C7" s="74">
        <v>34150</v>
      </c>
      <c r="D7" s="74">
        <v>33032</v>
      </c>
      <c r="E7" s="75">
        <f>C7/B7*100</f>
        <v>64.19172932330827</v>
      </c>
      <c r="F7" s="76">
        <v>3.39</v>
      </c>
      <c r="G7" s="77" t="s">
        <v>150</v>
      </c>
      <c r="H7" s="121">
        <v>58931</v>
      </c>
      <c r="I7" s="74">
        <f>SUM(I8:I21)</f>
        <v>30468</v>
      </c>
      <c r="J7" s="74">
        <v>31990</v>
      </c>
      <c r="K7" s="78">
        <f>I7/H7*100</f>
        <v>51.70114201354126</v>
      </c>
      <c r="L7" s="78">
        <f>(I7/J7-1)*100</f>
        <v>-4.757736792747735</v>
      </c>
    </row>
    <row r="8" spans="1:12" s="79" customFormat="1" ht="14.25">
      <c r="A8" s="5" t="s">
        <v>0</v>
      </c>
      <c r="B8" s="118">
        <f>SUM(B9:B15)</f>
        <v>53200</v>
      </c>
      <c r="C8" s="112">
        <f>SUM(C9:C16)</f>
        <v>34150</v>
      </c>
      <c r="D8" s="112">
        <f>SUM(D9:D16)</f>
        <v>33031</v>
      </c>
      <c r="E8" s="75">
        <f aca="true" t="shared" si="0" ref="E8:E32">C8/B8*100</f>
        <v>64.19172932330827</v>
      </c>
      <c r="F8" s="76">
        <f aca="true" t="shared" si="1" ref="F8:F32">(C8/D8-1)*100</f>
        <v>3.38772668099665</v>
      </c>
      <c r="G8" s="80" t="s">
        <v>151</v>
      </c>
      <c r="H8" s="121">
        <v>4051</v>
      </c>
      <c r="I8" s="74">
        <v>1829</v>
      </c>
      <c r="J8" s="74">
        <v>1788</v>
      </c>
      <c r="K8" s="78">
        <f aca="true" t="shared" si="2" ref="K8:K21">I8/H8*100</f>
        <v>45.1493458405332</v>
      </c>
      <c r="L8" s="78">
        <f aca="true" t="shared" si="3" ref="L8:L14">(I8/J8-1)*100</f>
        <v>2.2930648769574846</v>
      </c>
    </row>
    <row r="9" spans="1:12" s="79" customFormat="1" ht="14.25">
      <c r="A9" s="21" t="s">
        <v>22</v>
      </c>
      <c r="B9" s="118">
        <v>28200</v>
      </c>
      <c r="C9" s="112">
        <v>20237</v>
      </c>
      <c r="D9" s="112">
        <v>19102</v>
      </c>
      <c r="E9" s="75">
        <f t="shared" si="0"/>
        <v>71.76241134751773</v>
      </c>
      <c r="F9" s="76">
        <f t="shared" si="1"/>
        <v>5.941786200397869</v>
      </c>
      <c r="G9" s="80" t="s">
        <v>152</v>
      </c>
      <c r="H9" s="121">
        <v>54</v>
      </c>
      <c r="I9" s="74">
        <v>14</v>
      </c>
      <c r="J9" s="74">
        <v>19</v>
      </c>
      <c r="K9" s="78">
        <f t="shared" si="2"/>
        <v>25.925925925925924</v>
      </c>
      <c r="L9" s="78">
        <f t="shared" si="3"/>
        <v>-26.315789473684216</v>
      </c>
    </row>
    <row r="10" spans="1:12" s="79" customFormat="1" ht="14.25">
      <c r="A10" s="21" t="s">
        <v>153</v>
      </c>
      <c r="B10" s="118">
        <v>7200</v>
      </c>
      <c r="C10" s="112"/>
      <c r="D10" s="112"/>
      <c r="E10" s="75"/>
      <c r="F10" s="76"/>
      <c r="G10" s="80" t="s">
        <v>154</v>
      </c>
      <c r="H10" s="121">
        <v>11166</v>
      </c>
      <c r="I10" s="74">
        <v>4197</v>
      </c>
      <c r="J10" s="74">
        <v>5138</v>
      </c>
      <c r="K10" s="78">
        <f t="shared" si="2"/>
        <v>37.587318645889304</v>
      </c>
      <c r="L10" s="78">
        <f t="shared" si="3"/>
        <v>-18.31451926819774</v>
      </c>
    </row>
    <row r="11" spans="1:12" s="79" customFormat="1" ht="14.25">
      <c r="A11" s="21" t="s">
        <v>43</v>
      </c>
      <c r="B11" s="118">
        <v>6100</v>
      </c>
      <c r="C11" s="112">
        <v>4046</v>
      </c>
      <c r="D11" s="112">
        <v>4912</v>
      </c>
      <c r="E11" s="75">
        <f t="shared" si="0"/>
        <v>66.32786885245902</v>
      </c>
      <c r="F11" s="76">
        <f t="shared" si="1"/>
        <v>-17.630293159609124</v>
      </c>
      <c r="G11" s="80" t="s">
        <v>155</v>
      </c>
      <c r="H11" s="121">
        <v>3008</v>
      </c>
      <c r="I11" s="74">
        <f>1900+1000</f>
        <v>2900</v>
      </c>
      <c r="J11" s="74">
        <v>3000</v>
      </c>
      <c r="K11" s="78">
        <f t="shared" si="2"/>
        <v>96.4095744680851</v>
      </c>
      <c r="L11" s="78">
        <f t="shared" si="3"/>
        <v>-3.3333333333333326</v>
      </c>
    </row>
    <row r="12" spans="1:12" s="79" customFormat="1" ht="14.25">
      <c r="A12" s="21" t="s">
        <v>44</v>
      </c>
      <c r="B12" s="118">
        <v>3500</v>
      </c>
      <c r="C12" s="112">
        <v>4712</v>
      </c>
      <c r="D12" s="112">
        <v>3198</v>
      </c>
      <c r="E12" s="75">
        <f t="shared" si="0"/>
        <v>134.62857142857143</v>
      </c>
      <c r="F12" s="76">
        <f t="shared" si="1"/>
        <v>47.34208880550344</v>
      </c>
      <c r="G12" s="80" t="s">
        <v>156</v>
      </c>
      <c r="H12" s="121">
        <v>876</v>
      </c>
      <c r="I12" s="74">
        <v>316</v>
      </c>
      <c r="J12" s="74">
        <v>332</v>
      </c>
      <c r="K12" s="78">
        <f t="shared" si="2"/>
        <v>36.07305936073059</v>
      </c>
      <c r="L12" s="78">
        <f t="shared" si="3"/>
        <v>-4.81927710843374</v>
      </c>
    </row>
    <row r="13" spans="1:12" s="79" customFormat="1" ht="14.25">
      <c r="A13" s="21" t="s">
        <v>45</v>
      </c>
      <c r="B13" s="118">
        <v>5800</v>
      </c>
      <c r="C13" s="112">
        <v>2127</v>
      </c>
      <c r="D13" s="112">
        <v>1806</v>
      </c>
      <c r="E13" s="75">
        <f t="shared" si="0"/>
        <v>36.672413793103445</v>
      </c>
      <c r="F13" s="76">
        <f t="shared" si="1"/>
        <v>17.774086378737543</v>
      </c>
      <c r="G13" s="80" t="s">
        <v>157</v>
      </c>
      <c r="H13" s="121">
        <v>4858</v>
      </c>
      <c r="I13" s="74">
        <v>1944</v>
      </c>
      <c r="J13" s="74">
        <v>1998</v>
      </c>
      <c r="K13" s="78">
        <f t="shared" si="2"/>
        <v>40.01646768217373</v>
      </c>
      <c r="L13" s="78">
        <f t="shared" si="3"/>
        <v>-2.7027027027026973</v>
      </c>
    </row>
    <row r="14" spans="1:12" s="79" customFormat="1" ht="14.25">
      <c r="A14" s="21" t="s">
        <v>46</v>
      </c>
      <c r="B14" s="118">
        <v>2200</v>
      </c>
      <c r="C14" s="112">
        <v>1880</v>
      </c>
      <c r="D14" s="112">
        <v>2792</v>
      </c>
      <c r="E14" s="75">
        <f t="shared" si="0"/>
        <v>85.45454545454545</v>
      </c>
      <c r="F14" s="76">
        <f t="shared" si="1"/>
        <v>-32.664756446991404</v>
      </c>
      <c r="G14" s="80" t="s">
        <v>158</v>
      </c>
      <c r="H14" s="121">
        <v>4374</v>
      </c>
      <c r="I14" s="74">
        <v>1956</v>
      </c>
      <c r="J14" s="74">
        <v>2071</v>
      </c>
      <c r="K14" s="78">
        <f t="shared" si="2"/>
        <v>44.718792866941016</v>
      </c>
      <c r="L14" s="78">
        <f t="shared" si="3"/>
        <v>-5.552873008208592</v>
      </c>
    </row>
    <row r="15" spans="1:12" s="79" customFormat="1" ht="14.25">
      <c r="A15" s="21" t="s">
        <v>47</v>
      </c>
      <c r="B15" s="118">
        <v>200</v>
      </c>
      <c r="C15" s="112">
        <v>1057</v>
      </c>
      <c r="D15" s="112">
        <v>1126</v>
      </c>
      <c r="E15" s="75">
        <f t="shared" si="0"/>
        <v>528.5</v>
      </c>
      <c r="F15" s="76">
        <f t="shared" si="1"/>
        <v>-6.127886323268205</v>
      </c>
      <c r="G15" s="80" t="s">
        <v>159</v>
      </c>
      <c r="H15" s="74"/>
      <c r="I15" s="74"/>
      <c r="J15" s="74"/>
      <c r="K15" s="78"/>
      <c r="L15" s="78"/>
    </row>
    <row r="16" spans="1:12" s="79" customFormat="1" ht="14.25">
      <c r="A16" s="21" t="s">
        <v>160</v>
      </c>
      <c r="B16" s="119"/>
      <c r="C16" s="112">
        <v>91</v>
      </c>
      <c r="D16" s="112">
        <v>95</v>
      </c>
      <c r="E16" s="75"/>
      <c r="F16" s="76">
        <f t="shared" si="1"/>
        <v>-4.210526315789476</v>
      </c>
      <c r="G16" s="80" t="s">
        <v>161</v>
      </c>
      <c r="H16" s="121">
        <v>9805</v>
      </c>
      <c r="I16" s="74">
        <v>4824</v>
      </c>
      <c r="J16" s="74">
        <v>5929</v>
      </c>
      <c r="K16" s="78">
        <f t="shared" si="2"/>
        <v>49.1993880673126</v>
      </c>
      <c r="L16" s="78">
        <f>(I16/J16-1)*100</f>
        <v>-18.63720694889526</v>
      </c>
    </row>
    <row r="17" spans="1:12" s="79" customFormat="1" ht="14.25">
      <c r="A17" s="21" t="s">
        <v>162</v>
      </c>
      <c r="B17" s="119"/>
      <c r="C17" s="112"/>
      <c r="D17" s="112"/>
      <c r="E17" s="75"/>
      <c r="F17" s="76"/>
      <c r="G17" s="80" t="s">
        <v>163</v>
      </c>
      <c r="H17" s="121">
        <v>135</v>
      </c>
      <c r="I17" s="74">
        <v>70</v>
      </c>
      <c r="J17" s="74">
        <v>74</v>
      </c>
      <c r="K17" s="78">
        <f t="shared" si="2"/>
        <v>51.85185185185185</v>
      </c>
      <c r="L17" s="78">
        <f>(I17/J17-1)*100</f>
        <v>-5.405405405405405</v>
      </c>
    </row>
    <row r="18" spans="1:12" s="79" customFormat="1" ht="14.25">
      <c r="A18" s="5" t="s">
        <v>1</v>
      </c>
      <c r="B18" s="119"/>
      <c r="C18" s="112"/>
      <c r="D18" s="112"/>
      <c r="E18" s="75"/>
      <c r="F18" s="76"/>
      <c r="G18" s="80" t="s">
        <v>164</v>
      </c>
      <c r="H18" s="74"/>
      <c r="I18" s="74"/>
      <c r="J18" s="74"/>
      <c r="K18" s="78"/>
      <c r="L18" s="78"/>
    </row>
    <row r="19" spans="1:12" s="79" customFormat="1" ht="14.25">
      <c r="A19" s="21" t="s">
        <v>14</v>
      </c>
      <c r="B19" s="119"/>
      <c r="C19" s="112"/>
      <c r="D19" s="112"/>
      <c r="E19" s="75"/>
      <c r="F19" s="76"/>
      <c r="G19" s="80" t="s">
        <v>165</v>
      </c>
      <c r="H19" s="121">
        <f>175+18504</f>
        <v>18679</v>
      </c>
      <c r="I19" s="74">
        <f>12760-1000</f>
        <v>11760</v>
      </c>
      <c r="J19" s="74">
        <v>11200</v>
      </c>
      <c r="K19" s="78">
        <f t="shared" si="2"/>
        <v>62.95840248407303</v>
      </c>
      <c r="L19" s="78">
        <f>(I19/J19-1)*100</f>
        <v>5.000000000000004</v>
      </c>
    </row>
    <row r="20" spans="1:12" s="79" customFormat="1" ht="14.25">
      <c r="A20" s="21" t="s">
        <v>15</v>
      </c>
      <c r="C20" s="112"/>
      <c r="D20" s="112"/>
      <c r="E20" s="75"/>
      <c r="F20" s="76"/>
      <c r="G20" s="80" t="s">
        <v>166</v>
      </c>
      <c r="H20" s="74"/>
      <c r="I20" s="74"/>
      <c r="J20" s="74"/>
      <c r="K20" s="78"/>
      <c r="L20" s="78"/>
    </row>
    <row r="21" spans="1:12" s="79" customFormat="1" ht="14.25">
      <c r="A21" s="5" t="s">
        <v>6</v>
      </c>
      <c r="B21" s="118">
        <f>SUM(B22:B23)</f>
        <v>500</v>
      </c>
      <c r="C21" s="112"/>
      <c r="D21" s="112">
        <f>SUM(D22:D23)</f>
        <v>87</v>
      </c>
      <c r="E21" s="75">
        <f t="shared" si="0"/>
        <v>0</v>
      </c>
      <c r="F21" s="76">
        <f t="shared" si="1"/>
        <v>-100</v>
      </c>
      <c r="G21" s="80" t="s">
        <v>167</v>
      </c>
      <c r="H21" s="121">
        <v>925</v>
      </c>
      <c r="I21" s="74">
        <v>658</v>
      </c>
      <c r="J21" s="74">
        <v>441</v>
      </c>
      <c r="K21" s="78">
        <f t="shared" si="2"/>
        <v>71.13513513513513</v>
      </c>
      <c r="L21" s="78">
        <f>(I21/J21-1)*100</f>
        <v>49.20634920634921</v>
      </c>
    </row>
    <row r="22" spans="1:12" s="79" customFormat="1" ht="14.25">
      <c r="A22" s="5" t="s">
        <v>3</v>
      </c>
      <c r="B22" s="118">
        <v>500</v>
      </c>
      <c r="C22" s="112">
        <v>0</v>
      </c>
      <c r="D22" s="112">
        <v>0</v>
      </c>
      <c r="E22" s="75">
        <f t="shared" si="0"/>
        <v>0</v>
      </c>
      <c r="F22" s="76"/>
      <c r="G22" s="81" t="s">
        <v>168</v>
      </c>
      <c r="H22" s="121">
        <v>1000</v>
      </c>
      <c r="I22" s="74"/>
      <c r="J22" s="74"/>
      <c r="K22" s="78"/>
      <c r="L22" s="78"/>
    </row>
    <row r="23" spans="1:12" s="79" customFormat="1" ht="14.25">
      <c r="A23" s="5" t="s">
        <v>28</v>
      </c>
      <c r="B23" s="118">
        <v>0</v>
      </c>
      <c r="C23" s="112">
        <v>0</v>
      </c>
      <c r="D23" s="112">
        <v>87</v>
      </c>
      <c r="E23" s="75"/>
      <c r="F23" s="76">
        <f t="shared" si="1"/>
        <v>-100</v>
      </c>
      <c r="G23" s="80" t="s">
        <v>169</v>
      </c>
      <c r="H23" s="74"/>
      <c r="I23" s="74"/>
      <c r="J23" s="74"/>
      <c r="K23" s="78"/>
      <c r="L23" s="78"/>
    </row>
    <row r="24" spans="1:12" s="79" customFormat="1" ht="14.25">
      <c r="A24" s="82" t="s">
        <v>7</v>
      </c>
      <c r="B24" s="118">
        <f>SUM(B25:B26)</f>
        <v>10801</v>
      </c>
      <c r="C24" s="112"/>
      <c r="D24" s="112">
        <f>SUM(D25:D26)</f>
        <v>3950</v>
      </c>
      <c r="E24" s="75">
        <f t="shared" si="0"/>
        <v>0</v>
      </c>
      <c r="F24" s="76">
        <f t="shared" si="1"/>
        <v>-100</v>
      </c>
      <c r="G24" s="83"/>
      <c r="H24" s="74"/>
      <c r="I24" s="74"/>
      <c r="J24" s="74"/>
      <c r="K24" s="78"/>
      <c r="L24" s="78"/>
    </row>
    <row r="25" spans="1:12" s="79" customFormat="1" ht="14.25">
      <c r="A25" s="5" t="s">
        <v>2</v>
      </c>
      <c r="B25" s="118">
        <v>6833</v>
      </c>
      <c r="C25" s="112">
        <v>0</v>
      </c>
      <c r="D25" s="112">
        <v>3418</v>
      </c>
      <c r="E25" s="75">
        <f t="shared" si="0"/>
        <v>0</v>
      </c>
      <c r="F25" s="76">
        <f t="shared" si="1"/>
        <v>-100</v>
      </c>
      <c r="G25" s="83"/>
      <c r="H25" s="74"/>
      <c r="I25" s="74"/>
      <c r="J25" s="74"/>
      <c r="K25" s="78"/>
      <c r="L25" s="78"/>
    </row>
    <row r="26" spans="1:12" s="79" customFormat="1" ht="14.25">
      <c r="A26" s="5" t="s">
        <v>4</v>
      </c>
      <c r="B26" s="118">
        <v>3968</v>
      </c>
      <c r="C26" s="112">
        <v>136</v>
      </c>
      <c r="D26" s="112">
        <f>4036-3417-87</f>
        <v>532</v>
      </c>
      <c r="E26" s="75">
        <f t="shared" si="0"/>
        <v>3.4274193548387095</v>
      </c>
      <c r="F26" s="76">
        <f t="shared" si="1"/>
        <v>-74.43609022556392</v>
      </c>
      <c r="G26" s="81"/>
      <c r="H26" s="74"/>
      <c r="I26" s="74"/>
      <c r="J26" s="74"/>
      <c r="K26" s="78"/>
      <c r="L26" s="78"/>
    </row>
    <row r="27" spans="1:12" s="79" customFormat="1" ht="14.25">
      <c r="A27" s="5" t="s">
        <v>23</v>
      </c>
      <c r="B27" s="118"/>
      <c r="C27" s="112"/>
      <c r="D27" s="112"/>
      <c r="E27" s="75"/>
      <c r="F27" s="76" t="e">
        <f t="shared" si="1"/>
        <v>#DIV/0!</v>
      </c>
      <c r="G27" s="83"/>
      <c r="H27" s="74"/>
      <c r="I27" s="74"/>
      <c r="J27" s="74"/>
      <c r="K27" s="78"/>
      <c r="L27" s="78"/>
    </row>
    <row r="28" spans="1:12" s="79" customFormat="1" ht="14.25">
      <c r="A28" s="5" t="s">
        <v>24</v>
      </c>
      <c r="B28" s="118">
        <v>569</v>
      </c>
      <c r="C28" s="112"/>
      <c r="D28" s="112"/>
      <c r="E28" s="75">
        <f t="shared" si="0"/>
        <v>0</v>
      </c>
      <c r="F28" s="76" t="e">
        <f t="shared" si="1"/>
        <v>#DIV/0!</v>
      </c>
      <c r="G28" s="5" t="s">
        <v>170</v>
      </c>
      <c r="H28" s="74"/>
      <c r="I28" s="74"/>
      <c r="J28" s="74"/>
      <c r="K28" s="78"/>
      <c r="L28" s="78"/>
    </row>
    <row r="29" spans="1:12" s="79" customFormat="1" ht="14.25">
      <c r="A29" s="82" t="s">
        <v>25</v>
      </c>
      <c r="B29" s="118">
        <f>SUM(B30:B31)</f>
        <v>5001</v>
      </c>
      <c r="C29" s="112">
        <v>1708</v>
      </c>
      <c r="D29" s="112">
        <v>1652</v>
      </c>
      <c r="E29" s="75">
        <f t="shared" si="0"/>
        <v>34.153169366126775</v>
      </c>
      <c r="F29" s="76">
        <f t="shared" si="1"/>
        <v>3.3898305084745672</v>
      </c>
      <c r="G29" s="5" t="s">
        <v>171</v>
      </c>
      <c r="H29" s="74"/>
      <c r="I29" s="74"/>
      <c r="J29" s="74"/>
      <c r="K29" s="78"/>
      <c r="L29" s="78"/>
    </row>
    <row r="30" spans="1:12" s="79" customFormat="1" ht="14.25">
      <c r="A30" s="82" t="s">
        <v>29</v>
      </c>
      <c r="B30" s="118">
        <v>2464</v>
      </c>
      <c r="C30" s="112"/>
      <c r="D30" s="112"/>
      <c r="E30" s="75">
        <f t="shared" si="0"/>
        <v>0</v>
      </c>
      <c r="F30" s="76"/>
      <c r="G30" s="83"/>
      <c r="H30" s="74"/>
      <c r="I30" s="74"/>
      <c r="J30" s="74"/>
      <c r="K30" s="78"/>
      <c r="L30" s="78"/>
    </row>
    <row r="31" spans="1:12" s="79" customFormat="1" ht="14.25">
      <c r="A31" s="82" t="s">
        <v>5</v>
      </c>
      <c r="B31" s="118">
        <v>2537</v>
      </c>
      <c r="C31" s="112">
        <v>1708</v>
      </c>
      <c r="D31" s="112">
        <v>1652</v>
      </c>
      <c r="E31" s="75">
        <f t="shared" si="0"/>
        <v>67.32361056365787</v>
      </c>
      <c r="F31" s="76">
        <f t="shared" si="1"/>
        <v>3.3898305084745672</v>
      </c>
      <c r="G31" s="83"/>
      <c r="H31" s="74"/>
      <c r="I31" s="74"/>
      <c r="J31" s="74"/>
      <c r="K31" s="78"/>
      <c r="L31" s="78"/>
    </row>
    <row r="32" spans="1:12" s="79" customFormat="1" ht="14.25">
      <c r="A32" s="6" t="s">
        <v>26</v>
      </c>
      <c r="B32" s="118">
        <v>58931</v>
      </c>
      <c r="C32" s="74">
        <f>C8+C21+C24-C29</f>
        <v>32442</v>
      </c>
      <c r="D32" s="74">
        <f>D8+D21+D24-D29</f>
        <v>35416</v>
      </c>
      <c r="E32" s="75">
        <f t="shared" si="0"/>
        <v>55.05082214793572</v>
      </c>
      <c r="F32" s="76">
        <f t="shared" si="1"/>
        <v>-8.397334538061896</v>
      </c>
      <c r="G32" s="84" t="s">
        <v>13</v>
      </c>
      <c r="H32" s="74">
        <f>H7</f>
        <v>58931</v>
      </c>
      <c r="I32" s="74">
        <f>I7</f>
        <v>30468</v>
      </c>
      <c r="J32" s="74">
        <f>J7</f>
        <v>31990</v>
      </c>
      <c r="K32" s="113">
        <f>K7</f>
        <v>51.70114201354126</v>
      </c>
      <c r="L32" s="78">
        <f>L7</f>
        <v>-4.757736792747735</v>
      </c>
    </row>
    <row r="33" spans="3:12" ht="14.25">
      <c r="C33" s="8"/>
      <c r="D33" s="8"/>
      <c r="E33" s="85"/>
      <c r="F33" s="86"/>
      <c r="H33" s="8"/>
      <c r="I33" s="8"/>
      <c r="J33" s="8"/>
      <c r="K33" s="85"/>
      <c r="L33" s="86"/>
    </row>
    <row r="34" ht="14.25">
      <c r="A34" s="87"/>
    </row>
  </sheetData>
  <sheetProtection/>
  <mergeCells count="15">
    <mergeCell ref="A1:L1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4:A6"/>
    <mergeCell ref="B4:F4"/>
    <mergeCell ref="G4:L4"/>
    <mergeCell ref="B5:B6"/>
  </mergeCells>
  <printOptions/>
  <pageMargins left="0.7" right="0.7" top="0.75" bottom="0.75" header="0.3" footer="0.3"/>
  <pageSetup horizontalDpi="180" verticalDpi="180" orientation="portrait" paperSize="1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F12" sqref="F12"/>
    </sheetView>
  </sheetViews>
  <sheetFormatPr defaultColWidth="9.00390625" defaultRowHeight="14.25"/>
  <cols>
    <col min="1" max="1" width="31.25390625" style="8" customWidth="1"/>
    <col min="2" max="2" width="9.125" style="8" customWidth="1"/>
    <col min="3" max="3" width="8.75390625" style="8" customWidth="1"/>
    <col min="4" max="4" width="9.875" style="8" customWidth="1"/>
    <col min="5" max="5" width="7.75390625" style="110" customWidth="1"/>
    <col min="6" max="6" width="10.125" style="110" customWidth="1"/>
    <col min="7" max="7" width="36.625" style="8" customWidth="1"/>
    <col min="8" max="8" width="7.75390625" style="85" customWidth="1"/>
    <col min="9" max="9" width="9.125" style="85" customWidth="1"/>
    <col min="10" max="10" width="10.25390625" style="85" customWidth="1"/>
    <col min="11" max="11" width="8.125" style="85" customWidth="1"/>
    <col min="12" max="12" width="7.875" style="85" customWidth="1"/>
    <col min="13" max="16384" width="9.00390625" style="8" customWidth="1"/>
  </cols>
  <sheetData>
    <row r="1" spans="1:12" ht="45" customHeight="1">
      <c r="A1" s="147" t="s">
        <v>196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ht="18" customHeight="1">
      <c r="A2" s="54"/>
      <c r="B2" s="54"/>
      <c r="C2" s="54"/>
      <c r="D2" s="54"/>
      <c r="E2" s="88"/>
      <c r="F2" s="89"/>
      <c r="H2" s="72"/>
      <c r="I2" s="72"/>
      <c r="J2" s="72"/>
      <c r="K2" s="70" t="s">
        <v>20</v>
      </c>
      <c r="L2" s="72"/>
    </row>
    <row r="3" spans="5:12" ht="14.25">
      <c r="E3" s="90"/>
      <c r="F3" s="89"/>
      <c r="H3" s="72"/>
      <c r="I3" s="72"/>
      <c r="J3" s="72"/>
      <c r="K3" s="73" t="s">
        <v>33</v>
      </c>
      <c r="L3" s="72"/>
    </row>
    <row r="4" spans="1:12" ht="14.25">
      <c r="A4" s="145" t="s">
        <v>141</v>
      </c>
      <c r="B4" s="145" t="s">
        <v>142</v>
      </c>
      <c r="C4" s="145"/>
      <c r="D4" s="145"/>
      <c r="E4" s="145"/>
      <c r="F4" s="145"/>
      <c r="G4" s="146" t="s">
        <v>143</v>
      </c>
      <c r="H4" s="146"/>
      <c r="I4" s="146"/>
      <c r="J4" s="146"/>
      <c r="K4" s="146"/>
      <c r="L4" s="146"/>
    </row>
    <row r="5" spans="1:12" ht="17.25" customHeight="1">
      <c r="A5" s="145"/>
      <c r="B5" s="144" t="s">
        <v>113</v>
      </c>
      <c r="C5" s="144" t="s">
        <v>144</v>
      </c>
      <c r="D5" s="144" t="s">
        <v>145</v>
      </c>
      <c r="E5" s="144" t="s">
        <v>146</v>
      </c>
      <c r="F5" s="144" t="s">
        <v>147</v>
      </c>
      <c r="G5" s="146" t="s">
        <v>148</v>
      </c>
      <c r="H5" s="144" t="s">
        <v>113</v>
      </c>
      <c r="I5" s="144" t="s">
        <v>144</v>
      </c>
      <c r="J5" s="144" t="s">
        <v>145</v>
      </c>
      <c r="K5" s="149" t="s">
        <v>146</v>
      </c>
      <c r="L5" s="144" t="s">
        <v>147</v>
      </c>
    </row>
    <row r="6" spans="1:12" ht="27" customHeight="1">
      <c r="A6" s="145"/>
      <c r="B6" s="144"/>
      <c r="C6" s="144"/>
      <c r="D6" s="144"/>
      <c r="E6" s="144"/>
      <c r="F6" s="144"/>
      <c r="G6" s="146"/>
      <c r="H6" s="144"/>
      <c r="I6" s="144"/>
      <c r="J6" s="144"/>
      <c r="K6" s="150"/>
      <c r="L6" s="144"/>
    </row>
    <row r="7" spans="1:12" s="79" customFormat="1" ht="14.25" customHeight="1">
      <c r="A7" s="5" t="s">
        <v>17</v>
      </c>
      <c r="B7" s="91">
        <v>3</v>
      </c>
      <c r="C7" s="91">
        <v>0</v>
      </c>
      <c r="D7" s="91">
        <v>3</v>
      </c>
      <c r="E7" s="98">
        <f>C7/B7*100</f>
        <v>0</v>
      </c>
      <c r="F7" s="94">
        <f>(C7/D7-1)*100</f>
        <v>-100</v>
      </c>
      <c r="G7" s="82" t="s">
        <v>172</v>
      </c>
      <c r="H7" s="91">
        <v>3</v>
      </c>
      <c r="I7" s="91">
        <v>0</v>
      </c>
      <c r="J7" s="91">
        <v>3</v>
      </c>
      <c r="K7" s="98">
        <f>I7/H7*100</f>
        <v>0</v>
      </c>
      <c r="L7" s="94">
        <f>(I7/J7-1)*100</f>
        <v>-100</v>
      </c>
    </row>
    <row r="8" spans="1:12" s="79" customFormat="1" ht="14.25" customHeight="1">
      <c r="A8" s="21" t="s">
        <v>173</v>
      </c>
      <c r="B8" s="95"/>
      <c r="C8" s="95"/>
      <c r="D8" s="108"/>
      <c r="E8" s="98"/>
      <c r="F8" s="94"/>
      <c r="G8" s="82" t="s">
        <v>174</v>
      </c>
      <c r="H8" s="91">
        <v>0</v>
      </c>
      <c r="I8" s="91">
        <v>0</v>
      </c>
      <c r="J8" s="91">
        <v>0</v>
      </c>
      <c r="K8" s="98">
        <v>0</v>
      </c>
      <c r="L8" s="94"/>
    </row>
    <row r="9" spans="1:12" s="79" customFormat="1" ht="14.25" customHeight="1">
      <c r="A9" s="115" t="s">
        <v>180</v>
      </c>
      <c r="B9" s="95">
        <v>3</v>
      </c>
      <c r="C9" s="59">
        <v>0</v>
      </c>
      <c r="D9" s="59">
        <v>3</v>
      </c>
      <c r="E9" s="98">
        <f>C9/B9*100</f>
        <v>0</v>
      </c>
      <c r="F9" s="94">
        <f>(C9/D9-1)*100</f>
        <v>-100</v>
      </c>
      <c r="G9" s="96" t="s">
        <v>175</v>
      </c>
      <c r="H9" s="91">
        <v>0</v>
      </c>
      <c r="I9" s="91">
        <v>0</v>
      </c>
      <c r="J9" s="91">
        <v>0</v>
      </c>
      <c r="K9" s="98">
        <v>0</v>
      </c>
      <c r="L9" s="94"/>
    </row>
    <row r="10" spans="1:12" s="79" customFormat="1" ht="14.25" customHeight="1">
      <c r="A10" s="5"/>
      <c r="B10" s="59"/>
      <c r="C10" s="59"/>
      <c r="D10" s="59"/>
      <c r="E10" s="92"/>
      <c r="F10" s="92"/>
      <c r="G10" s="97" t="s">
        <v>176</v>
      </c>
      <c r="H10" s="91">
        <v>3</v>
      </c>
      <c r="I10" s="91">
        <v>0</v>
      </c>
      <c r="J10" s="91">
        <v>3</v>
      </c>
      <c r="K10" s="98">
        <f>I10/H10*100</f>
        <v>0</v>
      </c>
      <c r="L10" s="94">
        <f>(I10/J10-1)*100</f>
        <v>-100</v>
      </c>
    </row>
    <row r="11" spans="1:12" s="79" customFormat="1" ht="14.25" customHeight="1">
      <c r="A11" s="82" t="s">
        <v>32</v>
      </c>
      <c r="B11" s="13"/>
      <c r="C11" s="13"/>
      <c r="D11" s="13"/>
      <c r="E11" s="99"/>
      <c r="F11" s="99"/>
      <c r="G11" s="96" t="s">
        <v>177</v>
      </c>
      <c r="H11" s="91">
        <v>3</v>
      </c>
      <c r="I11" s="91">
        <v>0</v>
      </c>
      <c r="J11" s="91">
        <v>3</v>
      </c>
      <c r="K11" s="98">
        <f>I11/H11*100</f>
        <v>0</v>
      </c>
      <c r="L11" s="94">
        <f>(I11/J11-1)*100</f>
        <v>-100</v>
      </c>
    </row>
    <row r="12" spans="1:12" s="79" customFormat="1" ht="14.25" customHeight="1">
      <c r="A12" s="82" t="s">
        <v>16</v>
      </c>
      <c r="B12" s="13"/>
      <c r="C12" s="13"/>
      <c r="D12" s="13"/>
      <c r="E12" s="99"/>
      <c r="F12" s="99"/>
      <c r="G12" s="5" t="s">
        <v>178</v>
      </c>
      <c r="H12" s="100"/>
      <c r="I12" s="100"/>
      <c r="J12" s="100"/>
      <c r="K12" s="100"/>
      <c r="L12" s="100"/>
    </row>
    <row r="13" spans="1:12" s="79" customFormat="1" ht="14.25" customHeight="1">
      <c r="A13" s="5"/>
      <c r="B13" s="13"/>
      <c r="C13" s="101"/>
      <c r="D13" s="13"/>
      <c r="E13" s="99"/>
      <c r="F13" s="99"/>
      <c r="G13" s="5"/>
      <c r="H13" s="100"/>
      <c r="I13" s="100"/>
      <c r="J13" s="100"/>
      <c r="K13" s="100"/>
      <c r="L13" s="100"/>
    </row>
    <row r="14" spans="1:12" s="79" customFormat="1" ht="14.25" customHeight="1">
      <c r="A14" s="102"/>
      <c r="B14" s="13"/>
      <c r="C14" s="13"/>
      <c r="D14" s="13"/>
      <c r="E14" s="99"/>
      <c r="F14" s="99"/>
      <c r="G14" s="81"/>
      <c r="H14" s="100"/>
      <c r="I14" s="100"/>
      <c r="J14" s="100"/>
      <c r="K14" s="100"/>
      <c r="L14" s="100"/>
    </row>
    <row r="15" spans="1:12" s="79" customFormat="1" ht="15.75" customHeight="1">
      <c r="A15" s="5"/>
      <c r="B15" s="103"/>
      <c r="C15" s="103"/>
      <c r="D15" s="103"/>
      <c r="E15" s="104"/>
      <c r="F15" s="104"/>
      <c r="G15" s="81"/>
      <c r="H15" s="100"/>
      <c r="I15" s="100"/>
      <c r="J15" s="100"/>
      <c r="K15" s="100"/>
      <c r="L15" s="100"/>
    </row>
    <row r="16" spans="1:12" s="79" customFormat="1" ht="14.25" customHeight="1">
      <c r="A16" s="5"/>
      <c r="B16" s="103"/>
      <c r="C16" s="103"/>
      <c r="D16" s="103"/>
      <c r="E16" s="104"/>
      <c r="F16" s="104"/>
      <c r="G16" s="81"/>
      <c r="H16" s="100"/>
      <c r="I16" s="100"/>
      <c r="J16" s="100"/>
      <c r="K16" s="100"/>
      <c r="L16" s="100"/>
    </row>
    <row r="17" spans="1:12" s="79" customFormat="1" ht="14.25" customHeight="1">
      <c r="A17" s="105"/>
      <c r="B17" s="103"/>
      <c r="C17" s="103"/>
      <c r="D17" s="103"/>
      <c r="E17" s="104"/>
      <c r="F17" s="104"/>
      <c r="G17" s="81"/>
      <c r="H17" s="100"/>
      <c r="I17" s="100"/>
      <c r="J17" s="100"/>
      <c r="K17" s="100"/>
      <c r="L17" s="100"/>
    </row>
    <row r="18" spans="1:12" s="79" customFormat="1" ht="14.25" customHeight="1">
      <c r="A18" s="105"/>
      <c r="B18" s="103"/>
      <c r="C18" s="83"/>
      <c r="D18" s="83"/>
      <c r="E18" s="106"/>
      <c r="F18" s="106"/>
      <c r="G18" s="83"/>
      <c r="H18" s="100"/>
      <c r="I18" s="100"/>
      <c r="J18" s="100"/>
      <c r="K18" s="100"/>
      <c r="L18" s="100"/>
    </row>
    <row r="19" spans="1:12" s="79" customFormat="1" ht="14.25" customHeight="1">
      <c r="A19" s="105"/>
      <c r="B19" s="103"/>
      <c r="C19" s="103"/>
      <c r="D19" s="103"/>
      <c r="E19" s="104"/>
      <c r="F19" s="104"/>
      <c r="G19" s="83"/>
      <c r="H19" s="100"/>
      <c r="I19" s="100"/>
      <c r="J19" s="100"/>
      <c r="K19" s="100"/>
      <c r="L19" s="100"/>
    </row>
    <row r="20" spans="1:12" s="79" customFormat="1" ht="14.25" customHeight="1">
      <c r="A20" s="105"/>
      <c r="B20" s="103"/>
      <c r="C20" s="103"/>
      <c r="D20" s="103"/>
      <c r="E20" s="104"/>
      <c r="F20" s="104"/>
      <c r="G20" s="81"/>
      <c r="H20" s="100"/>
      <c r="I20" s="100"/>
      <c r="J20" s="100"/>
      <c r="K20" s="100"/>
      <c r="L20" s="100"/>
    </row>
    <row r="21" spans="1:12" s="79" customFormat="1" ht="14.25" customHeight="1">
      <c r="A21" s="105"/>
      <c r="B21" s="103"/>
      <c r="C21" s="103"/>
      <c r="D21" s="103"/>
      <c r="E21" s="104"/>
      <c r="F21" s="104"/>
      <c r="G21" s="107"/>
      <c r="H21" s="100"/>
      <c r="I21" s="100"/>
      <c r="J21" s="100"/>
      <c r="K21" s="100"/>
      <c r="L21" s="100"/>
    </row>
    <row r="22" spans="1:12" s="79" customFormat="1" ht="14.25" customHeight="1">
      <c r="A22" s="6" t="s">
        <v>13</v>
      </c>
      <c r="B22" s="91">
        <v>3</v>
      </c>
      <c r="C22" s="91">
        <v>3</v>
      </c>
      <c r="D22" s="91">
        <v>16879</v>
      </c>
      <c r="E22" s="92">
        <v>100</v>
      </c>
      <c r="F22" s="93"/>
      <c r="G22" s="6" t="s">
        <v>13</v>
      </c>
      <c r="H22" s="108">
        <v>3</v>
      </c>
      <c r="I22" s="108">
        <v>3</v>
      </c>
      <c r="J22" s="98">
        <v>16879</v>
      </c>
      <c r="K22" s="98">
        <v>100</v>
      </c>
      <c r="L22" s="109"/>
    </row>
    <row r="23" ht="14.25" customHeight="1"/>
    <row r="24" ht="14.25" customHeight="1">
      <c r="A24" s="87"/>
    </row>
    <row r="25" ht="14.25" customHeight="1">
      <c r="C25" s="111"/>
    </row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>
      <c r="C41" s="111"/>
    </row>
  </sheetData>
  <sheetProtection/>
  <mergeCells count="15">
    <mergeCell ref="A1:L1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4:A6"/>
    <mergeCell ref="B4:F4"/>
    <mergeCell ref="G4:L4"/>
    <mergeCell ref="B5:B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1"/>
  <sheetViews>
    <sheetView tabSelected="1" zoomScalePageLayoutView="0" workbookViewId="0" topLeftCell="A1">
      <selection activeCell="A12" sqref="A12:H12"/>
    </sheetView>
  </sheetViews>
  <sheetFormatPr defaultColWidth="9.00390625" defaultRowHeight="14.25"/>
  <cols>
    <col min="1" max="1" width="6.75390625" style="0" customWidth="1"/>
    <col min="2" max="2" width="10.50390625" style="0" customWidth="1"/>
    <col min="3" max="3" width="13.00390625" style="0" customWidth="1"/>
    <col min="6" max="6" width="17.125" style="0" customWidth="1"/>
    <col min="7" max="7" width="12.00390625" style="0" customWidth="1"/>
    <col min="8" max="8" width="11.375" style="0" customWidth="1"/>
    <col min="9" max="9" width="15.875" style="0" customWidth="1"/>
    <col min="10" max="10" width="11.875" style="0" customWidth="1"/>
    <col min="11" max="11" width="2.125" style="0" customWidth="1"/>
    <col min="12" max="12" width="2.375" style="0" customWidth="1"/>
    <col min="13" max="13" width="13.875" style="0" customWidth="1"/>
  </cols>
  <sheetData>
    <row r="2" ht="20.25">
      <c r="M2" s="63"/>
    </row>
    <row r="12" spans="1:12" ht="73.5" customHeight="1">
      <c r="A12" s="132" t="s">
        <v>185</v>
      </c>
      <c r="B12" s="132"/>
      <c r="C12" s="132"/>
      <c r="D12" s="132"/>
      <c r="E12" s="132"/>
      <c r="F12" s="132"/>
      <c r="G12" s="132"/>
      <c r="H12" s="132"/>
      <c r="I12" s="64"/>
      <c r="J12" s="64"/>
      <c r="K12" s="65"/>
      <c r="L12" s="65"/>
    </row>
    <row r="18" ht="15.75">
      <c r="L18" s="66"/>
    </row>
    <row r="21" spans="1:10" ht="25.5">
      <c r="A21" s="151" t="s">
        <v>199</v>
      </c>
      <c r="B21" s="133"/>
      <c r="C21" s="133"/>
      <c r="D21" s="133"/>
      <c r="E21" s="133"/>
      <c r="F21" s="133"/>
      <c r="G21" s="133"/>
      <c r="H21" s="133"/>
      <c r="I21" s="67"/>
      <c r="J21" s="67"/>
    </row>
  </sheetData>
  <sheetProtection/>
  <mergeCells count="2">
    <mergeCell ref="A12:H12"/>
    <mergeCell ref="A21:H2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8"/>
  <sheetViews>
    <sheetView zoomScalePageLayoutView="0" workbookViewId="0" topLeftCell="A1">
      <selection activeCell="D31" sqref="D31"/>
    </sheetView>
  </sheetViews>
  <sheetFormatPr defaultColWidth="9.00390625" defaultRowHeight="14.25"/>
  <cols>
    <col min="1" max="1" width="36.00390625" style="0" customWidth="1"/>
    <col min="2" max="5" width="14.125" style="0" customWidth="1"/>
    <col min="6" max="6" width="13.875" style="0" customWidth="1"/>
  </cols>
  <sheetData>
    <row r="1" ht="21" customHeight="1"/>
    <row r="2" spans="1:5" ht="22.5">
      <c r="A2" s="134" t="s">
        <v>186</v>
      </c>
      <c r="B2" s="134"/>
      <c r="C2" s="134"/>
      <c r="D2" s="134"/>
      <c r="E2" s="134"/>
    </row>
    <row r="3" spans="1:5" s="9" customFormat="1" ht="15.75" customHeight="1">
      <c r="A3" s="12"/>
      <c r="B3" s="12"/>
      <c r="C3" s="12"/>
      <c r="D3" s="12"/>
      <c r="E3" s="4" t="s">
        <v>21</v>
      </c>
    </row>
    <row r="4" s="9" customFormat="1" ht="15.75" customHeight="1">
      <c r="E4" s="4" t="s">
        <v>33</v>
      </c>
    </row>
    <row r="5" spans="1:5" s="11" customFormat="1" ht="15.75" customHeight="1">
      <c r="A5" s="135" t="s">
        <v>31</v>
      </c>
      <c r="B5" s="135" t="s">
        <v>30</v>
      </c>
      <c r="C5" s="135" t="s">
        <v>50</v>
      </c>
      <c r="D5" s="135" t="s">
        <v>51</v>
      </c>
      <c r="E5" s="135" t="s">
        <v>52</v>
      </c>
    </row>
    <row r="6" spans="1:5" s="11" customFormat="1" ht="15.75" customHeight="1">
      <c r="A6" s="135"/>
      <c r="B6" s="135"/>
      <c r="C6" s="135"/>
      <c r="D6" s="135"/>
      <c r="E6" s="135"/>
    </row>
    <row r="7" spans="1:5" s="11" customFormat="1" ht="15.75" customHeight="1">
      <c r="A7" s="23" t="s">
        <v>60</v>
      </c>
      <c r="B7" s="118">
        <f>B8</f>
        <v>50200</v>
      </c>
      <c r="C7" s="118">
        <f>C8</f>
        <v>50229</v>
      </c>
      <c r="D7" s="118">
        <f>D8</f>
        <v>50267</v>
      </c>
      <c r="E7" s="48">
        <f>D7/C7*100</f>
        <v>100.07565350693824</v>
      </c>
    </row>
    <row r="8" spans="1:5" s="9" customFormat="1" ht="15.75" customHeight="1">
      <c r="A8" s="5" t="s">
        <v>0</v>
      </c>
      <c r="B8" s="118">
        <f>SUM(B9:B16)</f>
        <v>50200</v>
      </c>
      <c r="C8" s="118">
        <f>SUM(C9:C16)</f>
        <v>50229</v>
      </c>
      <c r="D8" s="118">
        <f>SUM(D9:D16)</f>
        <v>50267</v>
      </c>
      <c r="E8" s="48">
        <f aca="true" t="shared" si="0" ref="E8:E16">D8/C8*100</f>
        <v>100.07565350693824</v>
      </c>
    </row>
    <row r="9" spans="1:5" s="9" customFormat="1" ht="15.75" customHeight="1">
      <c r="A9" s="16" t="s">
        <v>22</v>
      </c>
      <c r="B9" s="118">
        <v>25370</v>
      </c>
      <c r="C9" s="118">
        <v>26040</v>
      </c>
      <c r="D9" s="118">
        <f>25639+10</f>
        <v>25649</v>
      </c>
      <c r="E9" s="48">
        <f t="shared" si="0"/>
        <v>98.4984639016897</v>
      </c>
    </row>
    <row r="10" spans="1:5" s="9" customFormat="1" ht="15.75" customHeight="1">
      <c r="A10" s="16" t="s">
        <v>42</v>
      </c>
      <c r="B10" s="10"/>
      <c r="C10" s="10"/>
      <c r="D10" s="10"/>
      <c r="E10" s="48"/>
    </row>
    <row r="11" spans="1:5" s="9" customFormat="1" ht="15.75" customHeight="1">
      <c r="A11" s="16" t="s">
        <v>43</v>
      </c>
      <c r="B11" s="118">
        <v>5400</v>
      </c>
      <c r="C11" s="118">
        <v>7292</v>
      </c>
      <c r="D11" s="118">
        <v>7300</v>
      </c>
      <c r="E11" s="48">
        <f t="shared" si="0"/>
        <v>100.10970927043334</v>
      </c>
    </row>
    <row r="12" spans="1:5" s="9" customFormat="1" ht="15.75" customHeight="1">
      <c r="A12" s="16" t="s">
        <v>44</v>
      </c>
      <c r="B12" s="118">
        <v>7300</v>
      </c>
      <c r="C12" s="118">
        <v>5778</v>
      </c>
      <c r="D12" s="118">
        <v>6159</v>
      </c>
      <c r="E12" s="48">
        <f t="shared" si="0"/>
        <v>106.59397715472483</v>
      </c>
    </row>
    <row r="13" spans="1:5" s="9" customFormat="1" ht="15.75" customHeight="1">
      <c r="A13" s="16" t="s">
        <v>45</v>
      </c>
      <c r="B13" s="118">
        <v>3200</v>
      </c>
      <c r="C13" s="118">
        <v>3314</v>
      </c>
      <c r="D13" s="118">
        <v>3340</v>
      </c>
      <c r="E13" s="48">
        <f t="shared" si="0"/>
        <v>100.78455039227518</v>
      </c>
    </row>
    <row r="14" spans="1:5" s="9" customFormat="1" ht="15.75" customHeight="1">
      <c r="A14" s="16" t="s">
        <v>46</v>
      </c>
      <c r="B14" s="118">
        <v>6800</v>
      </c>
      <c r="C14" s="118">
        <v>5525</v>
      </c>
      <c r="D14" s="118">
        <v>5536</v>
      </c>
      <c r="E14" s="48">
        <f t="shared" si="0"/>
        <v>100.19909502262443</v>
      </c>
    </row>
    <row r="15" spans="1:5" s="9" customFormat="1" ht="15.75" customHeight="1">
      <c r="A15" s="16" t="s">
        <v>47</v>
      </c>
      <c r="B15" s="118">
        <v>1700</v>
      </c>
      <c r="C15" s="118">
        <v>2084</v>
      </c>
      <c r="D15" s="118">
        <v>2097</v>
      </c>
      <c r="E15" s="48">
        <f t="shared" si="0"/>
        <v>100.62380038387715</v>
      </c>
    </row>
    <row r="16" spans="1:5" s="9" customFormat="1" ht="15.75" customHeight="1">
      <c r="A16" s="16" t="s">
        <v>48</v>
      </c>
      <c r="B16" s="118">
        <v>430</v>
      </c>
      <c r="C16" s="118">
        <v>196</v>
      </c>
      <c r="D16" s="118">
        <v>186</v>
      </c>
      <c r="E16" s="48">
        <f t="shared" si="0"/>
        <v>94.89795918367348</v>
      </c>
    </row>
    <row r="17" spans="1:5" s="9" customFormat="1" ht="15.75" customHeight="1">
      <c r="A17" s="16" t="s">
        <v>49</v>
      </c>
      <c r="B17" s="120"/>
      <c r="C17" s="119"/>
      <c r="D17" s="39"/>
      <c r="E17" s="38"/>
    </row>
    <row r="18" spans="1:5" s="9" customFormat="1" ht="15.75" customHeight="1">
      <c r="A18" s="5" t="s">
        <v>1</v>
      </c>
      <c r="B18" s="119"/>
      <c r="C18" s="119"/>
      <c r="D18" s="39"/>
      <c r="E18" s="38"/>
    </row>
    <row r="19" spans="1:5" s="9" customFormat="1" ht="15.75" customHeight="1">
      <c r="A19" s="16" t="s">
        <v>14</v>
      </c>
      <c r="B19" s="119"/>
      <c r="C19" s="119"/>
      <c r="D19" s="39"/>
      <c r="E19" s="38"/>
    </row>
    <row r="20" spans="1:5" s="9" customFormat="1" ht="15.75" customHeight="1">
      <c r="A20" s="16" t="s">
        <v>15</v>
      </c>
      <c r="B20" s="10"/>
      <c r="C20" s="118"/>
      <c r="D20" s="39"/>
      <c r="E20" s="38"/>
    </row>
    <row r="21" spans="1:5" s="9" customFormat="1" ht="15.75" customHeight="1">
      <c r="A21" s="5" t="s">
        <v>6</v>
      </c>
      <c r="B21" s="118">
        <f>SUM(B22:B23)</f>
        <v>3010</v>
      </c>
      <c r="C21" s="118">
        <f>SUM(C22:C23)</f>
        <v>3000</v>
      </c>
      <c r="D21" s="118">
        <f>SUM(D22:D23)</f>
        <v>3000</v>
      </c>
      <c r="E21" s="118">
        <f>D21/C21*100</f>
        <v>100</v>
      </c>
    </row>
    <row r="22" spans="1:5" s="9" customFormat="1" ht="15.75" customHeight="1">
      <c r="A22" s="5" t="s">
        <v>3</v>
      </c>
      <c r="B22" s="118">
        <v>3000</v>
      </c>
      <c r="C22" s="118">
        <v>3000</v>
      </c>
      <c r="D22" s="118">
        <v>3000</v>
      </c>
      <c r="E22" s="118">
        <f>D22/C22*100</f>
        <v>100</v>
      </c>
    </row>
    <row r="23" spans="1:5" s="9" customFormat="1" ht="15.75" customHeight="1">
      <c r="A23" s="5" t="s">
        <v>28</v>
      </c>
      <c r="B23" s="118">
        <v>10</v>
      </c>
      <c r="C23" s="118">
        <v>0</v>
      </c>
      <c r="D23" s="118">
        <v>0</v>
      </c>
      <c r="E23" s="118"/>
    </row>
    <row r="24" spans="1:5" s="9" customFormat="1" ht="15.75" customHeight="1">
      <c r="A24" s="3" t="s">
        <v>7</v>
      </c>
      <c r="B24" s="118">
        <f>SUM(B25:B26)</f>
        <v>11234</v>
      </c>
      <c r="C24" s="118">
        <f>SUM(C25:C26)</f>
        <v>12105</v>
      </c>
      <c r="D24" s="118">
        <f>SUM(D25:D26)</f>
        <v>11992</v>
      </c>
      <c r="E24" s="118">
        <f>D24/C24*100</f>
        <v>99.0665014456836</v>
      </c>
    </row>
    <row r="25" spans="1:5" s="9" customFormat="1" ht="15.75" customHeight="1">
      <c r="A25" s="5" t="s">
        <v>2</v>
      </c>
      <c r="B25" s="118">
        <v>6833</v>
      </c>
      <c r="C25" s="118">
        <v>6833</v>
      </c>
      <c r="D25" s="118">
        <v>6833</v>
      </c>
      <c r="E25" s="118">
        <f>D25/C25*100</f>
        <v>100</v>
      </c>
    </row>
    <row r="26" spans="1:5" s="9" customFormat="1" ht="15.75" customHeight="1">
      <c r="A26" s="5" t="s">
        <v>4</v>
      </c>
      <c r="B26" s="118">
        <v>4401</v>
      </c>
      <c r="C26" s="118">
        <v>5272</v>
      </c>
      <c r="D26" s="118">
        <v>5159</v>
      </c>
      <c r="E26" s="118">
        <f>D26/C26*100</f>
        <v>97.85660091047042</v>
      </c>
    </row>
    <row r="27" spans="1:5" s="9" customFormat="1" ht="15.75" customHeight="1">
      <c r="A27" s="5" t="s">
        <v>23</v>
      </c>
      <c r="B27" s="10"/>
      <c r="C27" s="10"/>
      <c r="D27" s="10"/>
      <c r="E27" s="10"/>
    </row>
    <row r="28" spans="1:5" s="9" customFormat="1" ht="15.75" customHeight="1">
      <c r="A28" s="5" t="s">
        <v>24</v>
      </c>
      <c r="B28" s="118">
        <v>496</v>
      </c>
      <c r="C28" s="118">
        <v>1647</v>
      </c>
      <c r="D28" s="118">
        <v>1692</v>
      </c>
      <c r="E28" s="118">
        <f>D28/C28*100</f>
        <v>102.73224043715847</v>
      </c>
    </row>
    <row r="29" spans="1:5" s="9" customFormat="1" ht="15.75" customHeight="1">
      <c r="A29" s="3" t="s">
        <v>25</v>
      </c>
      <c r="B29" s="118">
        <f>SUM(B30:B31)</f>
        <v>3778</v>
      </c>
      <c r="C29" s="118">
        <f>SUM(C30:C31)</f>
        <v>4896</v>
      </c>
      <c r="D29" s="118">
        <f>SUM(D30:D31)</f>
        <v>4776</v>
      </c>
      <c r="E29" s="118">
        <f>D29/C29*100</f>
        <v>97.54901960784314</v>
      </c>
    </row>
    <row r="30" spans="1:5" s="9" customFormat="1" ht="15.75" customHeight="1">
      <c r="A30" s="3" t="s">
        <v>29</v>
      </c>
      <c r="B30" s="118">
        <v>1360</v>
      </c>
      <c r="C30" s="118">
        <v>2503</v>
      </c>
      <c r="D30" s="118">
        <v>2387</v>
      </c>
      <c r="E30" s="118">
        <f>D30/C30*100</f>
        <v>95.36556132640831</v>
      </c>
    </row>
    <row r="31" spans="1:5" s="9" customFormat="1" ht="15.75" customHeight="1">
      <c r="A31" s="3" t="s">
        <v>5</v>
      </c>
      <c r="B31" s="118">
        <v>2418</v>
      </c>
      <c r="C31" s="118">
        <v>2393</v>
      </c>
      <c r="D31" s="118">
        <v>2389</v>
      </c>
      <c r="E31" s="118">
        <f>D31/C31*100</f>
        <v>99.83284580025074</v>
      </c>
    </row>
    <row r="32" spans="1:5" s="9" customFormat="1" ht="15.75" customHeight="1">
      <c r="A32" s="3" t="s">
        <v>61</v>
      </c>
      <c r="B32" s="10"/>
      <c r="C32" s="10"/>
      <c r="D32" s="10"/>
      <c r="E32" s="10"/>
    </row>
    <row r="33" spans="1:5" s="9" customFormat="1" ht="15.75" customHeight="1">
      <c r="A33" s="6" t="s">
        <v>26</v>
      </c>
      <c r="B33" s="118">
        <v>60170</v>
      </c>
      <c r="C33" s="118">
        <v>58791</v>
      </c>
      <c r="D33" s="118">
        <f>D7+D21+D24-D28-D31-D30</f>
        <v>58791</v>
      </c>
      <c r="E33" s="118">
        <f>D33/C33*100</f>
        <v>100</v>
      </c>
    </row>
    <row r="34" ht="14.25">
      <c r="E34" s="7"/>
    </row>
    <row r="35" spans="1:4" ht="14.25">
      <c r="A35" s="14" t="s">
        <v>8</v>
      </c>
      <c r="D35" s="7"/>
    </row>
    <row r="36" spans="1:4" ht="14.25">
      <c r="A36" s="14" t="s">
        <v>27</v>
      </c>
      <c r="D36" s="7"/>
    </row>
    <row r="37" spans="1:3" ht="14.25">
      <c r="A37" s="1" t="s">
        <v>18</v>
      </c>
      <c r="C37" s="7"/>
    </row>
    <row r="38" spans="1:2" ht="14.25">
      <c r="A38" s="1" t="s">
        <v>38</v>
      </c>
      <c r="B38" s="1"/>
    </row>
  </sheetData>
  <sheetProtection/>
  <mergeCells count="6">
    <mergeCell ref="A2:E2"/>
    <mergeCell ref="A5:A6"/>
    <mergeCell ref="B5:B6"/>
    <mergeCell ref="D5:D6"/>
    <mergeCell ref="E5:E6"/>
    <mergeCell ref="C5:C6"/>
  </mergeCells>
  <printOptions horizontalCentered="1" verticalCentered="1"/>
  <pageMargins left="0.2362204724409449" right="0.15748031496062992" top="0.31496062992125984" bottom="0.31496062992125984" header="0.2755905511811024" footer="0.35433070866141736"/>
  <pageSetup firstPageNumber="1" useFirstPageNumber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32"/>
  <sheetViews>
    <sheetView zoomScalePageLayoutView="0" workbookViewId="0" topLeftCell="A1">
      <selection activeCell="B26" sqref="B26"/>
    </sheetView>
  </sheetViews>
  <sheetFormatPr defaultColWidth="9.00390625" defaultRowHeight="14.25"/>
  <cols>
    <col min="1" max="1" width="36.00390625" style="0" customWidth="1"/>
    <col min="2" max="5" width="14.125" style="0" customWidth="1"/>
    <col min="6" max="6" width="13.875" style="0" customWidth="1"/>
  </cols>
  <sheetData>
    <row r="1" ht="21" customHeight="1"/>
    <row r="2" spans="1:5" ht="22.5">
      <c r="A2" s="134" t="s">
        <v>187</v>
      </c>
      <c r="B2" s="134"/>
      <c r="C2" s="134"/>
      <c r="D2" s="134"/>
      <c r="E2" s="134"/>
    </row>
    <row r="3" spans="1:5" s="8" customFormat="1" ht="15.75" customHeight="1">
      <c r="A3" s="12"/>
      <c r="B3" s="12"/>
      <c r="C3" s="12"/>
      <c r="D3" s="12"/>
      <c r="E3" s="4" t="s">
        <v>20</v>
      </c>
    </row>
    <row r="4" s="8" customFormat="1" ht="15.75" customHeight="1">
      <c r="E4" s="4" t="s">
        <v>33</v>
      </c>
    </row>
    <row r="5" spans="1:5" s="19" customFormat="1" ht="15.75" customHeight="1">
      <c r="A5" s="136" t="s">
        <v>31</v>
      </c>
      <c r="B5" s="136" t="s">
        <v>30</v>
      </c>
      <c r="C5" s="135" t="s">
        <v>50</v>
      </c>
      <c r="D5" s="135" t="s">
        <v>51</v>
      </c>
      <c r="E5" s="135" t="s">
        <v>52</v>
      </c>
    </row>
    <row r="6" spans="1:5" s="19" customFormat="1" ht="15.75" customHeight="1">
      <c r="A6" s="137"/>
      <c r="B6" s="137"/>
      <c r="C6" s="135"/>
      <c r="D6" s="135"/>
      <c r="E6" s="135"/>
    </row>
    <row r="7" spans="1:5" s="8" customFormat="1" ht="15.75" customHeight="1">
      <c r="A7" s="40" t="s">
        <v>62</v>
      </c>
      <c r="B7" s="121">
        <f>SUM(B8:B26)</f>
        <v>60170</v>
      </c>
      <c r="C7" s="121">
        <f>SUM(C8:C26)</f>
        <v>58810</v>
      </c>
      <c r="D7" s="121">
        <f>SUM(D8:D26)</f>
        <v>58791</v>
      </c>
      <c r="E7" s="122">
        <f>D7/C7*100</f>
        <v>99.96769256929093</v>
      </c>
    </row>
    <row r="8" spans="1:5" s="8" customFormat="1" ht="15.75" customHeight="1">
      <c r="A8" s="41" t="s">
        <v>63</v>
      </c>
      <c r="B8" s="121">
        <v>3826</v>
      </c>
      <c r="C8" s="121">
        <v>3710</v>
      </c>
      <c r="D8" s="121">
        <v>3705</v>
      </c>
      <c r="E8" s="123">
        <f>D8/C8*100</f>
        <v>99.86522911051213</v>
      </c>
    </row>
    <row r="9" spans="1:5" s="8" customFormat="1" ht="15.75" customHeight="1">
      <c r="A9" s="42" t="s">
        <v>64</v>
      </c>
      <c r="B9" s="121"/>
      <c r="C9" s="121"/>
      <c r="D9" s="121"/>
      <c r="E9" s="122"/>
    </row>
    <row r="10" spans="1:5" s="8" customFormat="1" ht="15.75" customHeight="1">
      <c r="A10" s="41" t="s">
        <v>65</v>
      </c>
      <c r="B10" s="121">
        <v>16</v>
      </c>
      <c r="C10" s="121">
        <v>43</v>
      </c>
      <c r="D10" s="121">
        <v>43</v>
      </c>
      <c r="E10" s="122">
        <f aca="true" t="shared" si="0" ref="E10:E15">D10/C10*100</f>
        <v>100</v>
      </c>
    </row>
    <row r="11" spans="1:5" s="8" customFormat="1" ht="15.75" customHeight="1">
      <c r="A11" s="41" t="s">
        <v>66</v>
      </c>
      <c r="B11" s="121">
        <v>10427</v>
      </c>
      <c r="C11" s="121">
        <v>11740</v>
      </c>
      <c r="D11" s="121">
        <v>11740</v>
      </c>
      <c r="E11" s="122">
        <f t="shared" si="0"/>
        <v>100</v>
      </c>
    </row>
    <row r="12" spans="1:5" s="8" customFormat="1" ht="15.75" customHeight="1">
      <c r="A12" s="41" t="s">
        <v>67</v>
      </c>
      <c r="B12" s="121">
        <v>3022</v>
      </c>
      <c r="C12" s="121">
        <v>3028</v>
      </c>
      <c r="D12" s="121">
        <v>3028</v>
      </c>
      <c r="E12" s="122">
        <f t="shared" si="0"/>
        <v>100</v>
      </c>
    </row>
    <row r="13" spans="1:5" s="8" customFormat="1" ht="15.75" customHeight="1">
      <c r="A13" s="41" t="s">
        <v>68</v>
      </c>
      <c r="B13" s="121">
        <v>838</v>
      </c>
      <c r="C13" s="121">
        <v>790</v>
      </c>
      <c r="D13" s="121">
        <v>790</v>
      </c>
      <c r="E13" s="122">
        <f t="shared" si="0"/>
        <v>100</v>
      </c>
    </row>
    <row r="14" spans="1:5" s="8" customFormat="1" ht="15.75" customHeight="1">
      <c r="A14" s="41" t="s">
        <v>69</v>
      </c>
      <c r="B14" s="121">
        <v>4977</v>
      </c>
      <c r="C14" s="121">
        <v>4960</v>
      </c>
      <c r="D14" s="121">
        <v>4953</v>
      </c>
      <c r="E14" s="123">
        <f t="shared" si="0"/>
        <v>99.85887096774194</v>
      </c>
    </row>
    <row r="15" spans="1:5" s="8" customFormat="1" ht="15.75" customHeight="1">
      <c r="A15" s="41" t="s">
        <v>70</v>
      </c>
      <c r="B15" s="121">
        <v>4291</v>
      </c>
      <c r="C15" s="121">
        <v>3895</v>
      </c>
      <c r="D15" s="121">
        <v>3895</v>
      </c>
      <c r="E15" s="122">
        <f t="shared" si="0"/>
        <v>100</v>
      </c>
    </row>
    <row r="16" spans="1:5" s="8" customFormat="1" ht="15.75" customHeight="1">
      <c r="A16" s="41" t="s">
        <v>71</v>
      </c>
      <c r="B16" s="121"/>
      <c r="C16" s="121"/>
      <c r="D16" s="121"/>
      <c r="E16" s="122"/>
    </row>
    <row r="17" spans="1:5" s="8" customFormat="1" ht="15.75" customHeight="1">
      <c r="A17" s="41" t="s">
        <v>72</v>
      </c>
      <c r="B17" s="121">
        <f>12571+21</f>
        <v>12592</v>
      </c>
      <c r="C17" s="121">
        <v>8395</v>
      </c>
      <c r="D17" s="121">
        <v>8388</v>
      </c>
      <c r="E17" s="123">
        <f>D17/C17*100</f>
        <v>99.91661703394877</v>
      </c>
    </row>
    <row r="18" spans="1:5" s="8" customFormat="1" ht="15.75" customHeight="1">
      <c r="A18" s="41" t="s">
        <v>73</v>
      </c>
      <c r="B18" s="121">
        <v>140</v>
      </c>
      <c r="C18" s="121"/>
      <c r="D18" s="121"/>
      <c r="E18" s="122"/>
    </row>
    <row r="19" spans="1:5" s="8" customFormat="1" ht="15.75" customHeight="1">
      <c r="A19" s="41" t="s">
        <v>74</v>
      </c>
      <c r="B19" s="121"/>
      <c r="C19" s="121"/>
      <c r="D19" s="121"/>
      <c r="E19" s="122"/>
    </row>
    <row r="20" spans="1:5" s="8" customFormat="1" ht="15.75" customHeight="1">
      <c r="A20" s="41" t="s">
        <v>75</v>
      </c>
      <c r="B20" s="121">
        <f>17366-21</f>
        <v>17345</v>
      </c>
      <c r="C20" s="121">
        <v>21077</v>
      </c>
      <c r="D20" s="121">
        <v>21077</v>
      </c>
      <c r="E20" s="122">
        <f>D20/C20*100</f>
        <v>100</v>
      </c>
    </row>
    <row r="21" spans="1:5" s="8" customFormat="1" ht="15.75" customHeight="1">
      <c r="A21" s="41" t="s">
        <v>76</v>
      </c>
      <c r="B21" s="121"/>
      <c r="C21" s="121"/>
      <c r="D21" s="121"/>
      <c r="E21" s="122"/>
    </row>
    <row r="22" spans="1:5" s="8" customFormat="1" ht="15.75" customHeight="1">
      <c r="A22" s="41" t="s">
        <v>77</v>
      </c>
      <c r="B22" s="121"/>
      <c r="C22" s="121"/>
      <c r="D22" s="121"/>
      <c r="E22" s="122"/>
    </row>
    <row r="23" spans="1:5" s="8" customFormat="1" ht="15.75" customHeight="1">
      <c r="A23" s="41" t="s">
        <v>78</v>
      </c>
      <c r="B23" s="121">
        <v>1096</v>
      </c>
      <c r="C23" s="121">
        <v>1172</v>
      </c>
      <c r="D23" s="121">
        <v>1172</v>
      </c>
      <c r="E23" s="122">
        <f>D23/C23*100</f>
        <v>100</v>
      </c>
    </row>
    <row r="24" spans="1:5" s="8" customFormat="1" ht="15.75" customHeight="1">
      <c r="A24" s="41" t="s">
        <v>79</v>
      </c>
      <c r="B24" s="121"/>
      <c r="C24" s="119"/>
      <c r="D24" s="124"/>
      <c r="E24" s="122"/>
    </row>
    <row r="25" spans="1:5" s="8" customFormat="1" ht="15.75" customHeight="1">
      <c r="A25" s="43" t="s">
        <v>80</v>
      </c>
      <c r="B25" s="121">
        <v>1600</v>
      </c>
      <c r="C25" s="124"/>
      <c r="D25" s="124"/>
      <c r="E25" s="122"/>
    </row>
    <row r="26" spans="1:5" s="8" customFormat="1" ht="15.75" customHeight="1">
      <c r="A26" s="44" t="s">
        <v>81</v>
      </c>
      <c r="B26" s="124"/>
      <c r="C26" s="124"/>
      <c r="D26" s="124"/>
      <c r="E26" s="122"/>
    </row>
    <row r="27" spans="1:5" s="8" customFormat="1" ht="15.75" customHeight="1">
      <c r="A27" s="44"/>
      <c r="B27" s="124"/>
      <c r="C27" s="124"/>
      <c r="D27" s="124"/>
      <c r="E27" s="122"/>
    </row>
    <row r="28" spans="1:5" s="8" customFormat="1" ht="15.75" customHeight="1">
      <c r="A28" s="40" t="s">
        <v>82</v>
      </c>
      <c r="B28" s="124"/>
      <c r="C28" s="124"/>
      <c r="D28" s="124"/>
      <c r="E28" s="122"/>
    </row>
    <row r="29" spans="1:5" s="8" customFormat="1" ht="15.75" customHeight="1">
      <c r="A29" s="40" t="s">
        <v>83</v>
      </c>
      <c r="B29" s="125"/>
      <c r="C29" s="125"/>
      <c r="D29" s="124"/>
      <c r="E29" s="122"/>
    </row>
    <row r="30" spans="1:5" s="8" customFormat="1" ht="15.75" customHeight="1">
      <c r="A30" s="43"/>
      <c r="B30" s="125"/>
      <c r="C30" s="125"/>
      <c r="D30" s="124"/>
      <c r="E30" s="122"/>
    </row>
    <row r="31" spans="1:5" s="8" customFormat="1" ht="15.75" customHeight="1">
      <c r="A31" s="46"/>
      <c r="B31" s="2"/>
      <c r="C31" s="2"/>
      <c r="D31" s="126"/>
      <c r="E31" s="122"/>
    </row>
    <row r="32" spans="1:5" s="8" customFormat="1" ht="15.75" customHeight="1">
      <c r="A32" s="47" t="s">
        <v>84</v>
      </c>
      <c r="B32" s="121">
        <v>60170</v>
      </c>
      <c r="C32" s="121">
        <f>SUM(C8:C31)</f>
        <v>58810</v>
      </c>
      <c r="D32" s="121">
        <v>58791</v>
      </c>
      <c r="E32" s="127">
        <f>D32/C32*100</f>
        <v>99.96769256929093</v>
      </c>
    </row>
  </sheetData>
  <sheetProtection/>
  <mergeCells count="6">
    <mergeCell ref="A2:E2"/>
    <mergeCell ref="A5:A6"/>
    <mergeCell ref="B5:B6"/>
    <mergeCell ref="D5:D6"/>
    <mergeCell ref="E5:E6"/>
    <mergeCell ref="C5:C6"/>
  </mergeCells>
  <printOptions/>
  <pageMargins left="0.23" right="0.17" top="0.3" bottom="0.33" header="0.27" footer="0.37"/>
  <pageSetup firstPageNumber="1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31"/>
  <sheetViews>
    <sheetView zoomScalePageLayoutView="0" workbookViewId="0" topLeftCell="A1">
      <selection activeCell="F26" sqref="F26"/>
    </sheetView>
  </sheetViews>
  <sheetFormatPr defaultColWidth="9.00390625" defaultRowHeight="14.25"/>
  <cols>
    <col min="1" max="1" width="36.00390625" style="0" customWidth="1"/>
    <col min="2" max="4" width="14.125" style="0" customWidth="1"/>
    <col min="5" max="5" width="13.875" style="0" customWidth="1"/>
  </cols>
  <sheetData>
    <row r="1" ht="21" customHeight="1"/>
    <row r="2" spans="1:4" ht="22.5">
      <c r="A2" s="134" t="s">
        <v>188</v>
      </c>
      <c r="B2" s="134"/>
      <c r="C2" s="134"/>
      <c r="D2" s="134"/>
    </row>
    <row r="3" spans="1:4" s="8" customFormat="1" ht="15.75" customHeight="1">
      <c r="A3" s="12"/>
      <c r="B3" s="12"/>
      <c r="C3" s="12"/>
      <c r="D3" s="4" t="s">
        <v>41</v>
      </c>
    </row>
    <row r="4" s="8" customFormat="1" ht="15.75" customHeight="1">
      <c r="D4" s="4" t="s">
        <v>39</v>
      </c>
    </row>
    <row r="5" spans="1:4" s="19" customFormat="1" ht="15.75" customHeight="1">
      <c r="A5" s="136" t="s">
        <v>40</v>
      </c>
      <c r="B5" s="136" t="s">
        <v>19</v>
      </c>
      <c r="C5" s="136" t="s">
        <v>53</v>
      </c>
      <c r="D5" s="136" t="s">
        <v>54</v>
      </c>
    </row>
    <row r="6" spans="1:4" s="19" customFormat="1" ht="15.75" customHeight="1">
      <c r="A6" s="137"/>
      <c r="B6" s="137"/>
      <c r="C6" s="137"/>
      <c r="D6" s="137"/>
    </row>
    <row r="7" spans="1:4" s="8" customFormat="1" ht="15.75" customHeight="1">
      <c r="A7" s="40" t="s">
        <v>85</v>
      </c>
      <c r="B7" s="122">
        <v>1788.0375</v>
      </c>
      <c r="C7" s="122">
        <f>SUM(C8:C10)</f>
        <v>1836</v>
      </c>
      <c r="D7" s="48">
        <f>C7/B7*100</f>
        <v>102.68241018435016</v>
      </c>
    </row>
    <row r="8" spans="1:4" s="8" customFormat="1" ht="15.75" customHeight="1">
      <c r="A8" s="41" t="s">
        <v>86</v>
      </c>
      <c r="B8" s="122">
        <v>1404.6117</v>
      </c>
      <c r="C8" s="122">
        <v>1366</v>
      </c>
      <c r="D8" s="48">
        <f aca="true" t="shared" si="0" ref="D8:D31">C8/B8*100</f>
        <v>97.25107657867295</v>
      </c>
    </row>
    <row r="9" spans="1:4" s="8" customFormat="1" ht="15.75" customHeight="1">
      <c r="A9" s="41" t="s">
        <v>87</v>
      </c>
      <c r="B9" s="122">
        <v>262.0638</v>
      </c>
      <c r="C9" s="122">
        <v>283</v>
      </c>
      <c r="D9" s="48">
        <f t="shared" si="0"/>
        <v>107.98897062471046</v>
      </c>
    </row>
    <row r="10" spans="1:4" s="8" customFormat="1" ht="15.75" customHeight="1">
      <c r="A10" s="41" t="s">
        <v>88</v>
      </c>
      <c r="B10" s="122">
        <v>121.362</v>
      </c>
      <c r="C10" s="122">
        <v>187</v>
      </c>
      <c r="D10" s="48">
        <f t="shared" si="0"/>
        <v>154.08447454722236</v>
      </c>
    </row>
    <row r="11" spans="1:4" s="8" customFormat="1" ht="15.75" customHeight="1">
      <c r="A11" s="41" t="s">
        <v>89</v>
      </c>
      <c r="D11" s="48"/>
    </row>
    <row r="12" spans="1:4" s="8" customFormat="1" ht="15.75" customHeight="1">
      <c r="A12" s="40" t="s">
        <v>90</v>
      </c>
      <c r="B12" s="122">
        <v>419.0591</v>
      </c>
      <c r="C12" s="122">
        <f>SUM(C13:C20)</f>
        <v>370</v>
      </c>
      <c r="D12" s="48">
        <f t="shared" si="0"/>
        <v>88.29303551694737</v>
      </c>
    </row>
    <row r="13" spans="1:4" s="8" customFormat="1" ht="15.75" customHeight="1">
      <c r="A13" s="41" t="s">
        <v>91</v>
      </c>
      <c r="B13" s="122">
        <v>249.4591</v>
      </c>
      <c r="C13" s="122">
        <v>235</v>
      </c>
      <c r="D13" s="48">
        <f t="shared" si="0"/>
        <v>94.2038193836184</v>
      </c>
    </row>
    <row r="14" spans="1:4" s="8" customFormat="1" ht="15.75" customHeight="1">
      <c r="A14" s="41" t="s">
        <v>92</v>
      </c>
      <c r="B14" s="122">
        <v>2</v>
      </c>
      <c r="C14" s="122">
        <v>1</v>
      </c>
      <c r="D14" s="48">
        <f t="shared" si="0"/>
        <v>50</v>
      </c>
    </row>
    <row r="15" spans="1:4" s="8" customFormat="1" ht="15.75" customHeight="1">
      <c r="A15" s="41" t="s">
        <v>93</v>
      </c>
      <c r="B15" s="122">
        <v>3</v>
      </c>
      <c r="C15" s="122">
        <v>2</v>
      </c>
      <c r="D15" s="48">
        <f t="shared" si="0"/>
        <v>66.66666666666666</v>
      </c>
    </row>
    <row r="16" spans="1:4" s="8" customFormat="1" ht="15.75" customHeight="1">
      <c r="A16" s="41" t="s">
        <v>94</v>
      </c>
      <c r="B16" s="122">
        <v>11.5</v>
      </c>
      <c r="C16" s="122">
        <v>0</v>
      </c>
      <c r="D16" s="48">
        <f t="shared" si="0"/>
        <v>0</v>
      </c>
    </row>
    <row r="17" spans="1:4" s="8" customFormat="1" ht="15.75" customHeight="1">
      <c r="A17" s="41" t="s">
        <v>95</v>
      </c>
      <c r="D17" s="48"/>
    </row>
    <row r="18" spans="1:4" s="8" customFormat="1" ht="15.75" customHeight="1">
      <c r="A18" s="41" t="s">
        <v>96</v>
      </c>
      <c r="B18" s="122">
        <v>24.3</v>
      </c>
      <c r="C18" s="122">
        <v>21</v>
      </c>
      <c r="D18" s="48">
        <f t="shared" si="0"/>
        <v>86.41975308641975</v>
      </c>
    </row>
    <row r="19" spans="1:4" s="8" customFormat="1" ht="15.75" customHeight="1">
      <c r="A19" s="41" t="s">
        <v>97</v>
      </c>
      <c r="B19" s="122">
        <v>16</v>
      </c>
      <c r="C19" s="122">
        <v>15</v>
      </c>
      <c r="D19" s="48">
        <f t="shared" si="0"/>
        <v>93.75</v>
      </c>
    </row>
    <row r="20" spans="1:4" s="8" customFormat="1" ht="15.75" customHeight="1">
      <c r="A20" s="41" t="s">
        <v>98</v>
      </c>
      <c r="B20" s="122">
        <v>112.8</v>
      </c>
      <c r="C20" s="122">
        <v>96</v>
      </c>
      <c r="D20" s="48">
        <f t="shared" si="0"/>
        <v>85.1063829787234</v>
      </c>
    </row>
    <row r="21" spans="1:4" s="8" customFormat="1" ht="15.75" customHeight="1">
      <c r="A21" s="40" t="s">
        <v>99</v>
      </c>
      <c r="B21" s="122">
        <v>17878.548604</v>
      </c>
      <c r="C21" s="122">
        <f>SUM(C22:C23)</f>
        <v>18685</v>
      </c>
      <c r="D21" s="48">
        <f t="shared" si="0"/>
        <v>104.51072071823309</v>
      </c>
    </row>
    <row r="22" spans="1:4" s="8" customFormat="1" ht="15.75" customHeight="1">
      <c r="A22" s="41" t="s">
        <v>100</v>
      </c>
      <c r="B22" s="122">
        <v>14239.14962</v>
      </c>
      <c r="C22" s="122">
        <v>15298</v>
      </c>
      <c r="D22" s="48">
        <f t="shared" si="0"/>
        <v>107.43619112276734</v>
      </c>
    </row>
    <row r="23" spans="1:4" s="8" customFormat="1" ht="15.75" customHeight="1">
      <c r="A23" s="41" t="s">
        <v>101</v>
      </c>
      <c r="B23" s="122">
        <v>3639.398984</v>
      </c>
      <c r="C23" s="122">
        <v>3387</v>
      </c>
      <c r="D23" s="48">
        <f t="shared" si="0"/>
        <v>93.06481688021486</v>
      </c>
    </row>
    <row r="24" spans="1:4" s="8" customFormat="1" ht="15.75" customHeight="1">
      <c r="A24" s="41" t="s">
        <v>102</v>
      </c>
      <c r="D24" s="48"/>
    </row>
    <row r="25" spans="1:4" s="8" customFormat="1" ht="15.75" customHeight="1">
      <c r="A25" s="40" t="s">
        <v>103</v>
      </c>
      <c r="B25" s="122">
        <v>333.954</v>
      </c>
      <c r="C25" s="122">
        <f>SUM(C26:C30)</f>
        <v>292</v>
      </c>
      <c r="D25" s="48">
        <f t="shared" si="0"/>
        <v>87.43719194859172</v>
      </c>
    </row>
    <row r="26" spans="1:4" s="8" customFormat="1" ht="15.75" customHeight="1">
      <c r="A26" s="41" t="s">
        <v>104</v>
      </c>
      <c r="B26" s="122">
        <v>6.608</v>
      </c>
      <c r="C26" s="122">
        <v>3</v>
      </c>
      <c r="D26" s="48">
        <f t="shared" si="0"/>
        <v>45.39951573849879</v>
      </c>
    </row>
    <row r="27" spans="1:4" s="8" customFormat="1" ht="15.75" customHeight="1">
      <c r="A27" s="41" t="s">
        <v>105</v>
      </c>
      <c r="B27" s="122">
        <v>105.566</v>
      </c>
      <c r="C27" s="122">
        <v>105</v>
      </c>
      <c r="D27" s="48">
        <f t="shared" si="0"/>
        <v>99.46384252505541</v>
      </c>
    </row>
    <row r="28" spans="1:4" s="8" customFormat="1" ht="15.75" customHeight="1">
      <c r="A28" s="41" t="s">
        <v>106</v>
      </c>
      <c r="D28" s="48"/>
    </row>
    <row r="29" spans="1:4" s="8" customFormat="1" ht="15.75" customHeight="1">
      <c r="A29" s="41" t="s">
        <v>107</v>
      </c>
      <c r="B29" s="122">
        <v>188.118</v>
      </c>
      <c r="C29" s="122">
        <v>143</v>
      </c>
      <c r="D29" s="48">
        <f t="shared" si="0"/>
        <v>76.01611754324414</v>
      </c>
    </row>
    <row r="30" spans="1:4" s="8" customFormat="1" ht="15.75" customHeight="1">
      <c r="A30" s="41" t="s">
        <v>108</v>
      </c>
      <c r="B30" s="122">
        <v>33.662</v>
      </c>
      <c r="C30" s="122">
        <v>41</v>
      </c>
      <c r="D30" s="48">
        <f t="shared" si="0"/>
        <v>121.79906125601569</v>
      </c>
    </row>
    <row r="31" spans="1:4" s="8" customFormat="1" ht="15.75" customHeight="1">
      <c r="A31" s="47" t="s">
        <v>84</v>
      </c>
      <c r="B31" s="122">
        <f>B7+B12+B21+B25</f>
        <v>20419.599204000002</v>
      </c>
      <c r="C31" s="122">
        <f>C7+C12+C21+C25</f>
        <v>21183</v>
      </c>
      <c r="D31" s="48">
        <f t="shared" si="0"/>
        <v>103.73856895217833</v>
      </c>
    </row>
  </sheetData>
  <sheetProtection/>
  <mergeCells count="5">
    <mergeCell ref="A2:D2"/>
    <mergeCell ref="A5:A6"/>
    <mergeCell ref="B5:B6"/>
    <mergeCell ref="C5:C6"/>
    <mergeCell ref="D5:D6"/>
  </mergeCells>
  <printOptions/>
  <pageMargins left="0.23" right="0.17" top="0.3" bottom="0.33" header="0.27" footer="0.37"/>
  <pageSetup firstPageNumber="1" useFirstPageNumber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29"/>
  <sheetViews>
    <sheetView zoomScalePageLayoutView="0" workbookViewId="0" topLeftCell="A1">
      <selection activeCell="G15" sqref="G15"/>
    </sheetView>
  </sheetViews>
  <sheetFormatPr defaultColWidth="9.00390625" defaultRowHeight="14.25"/>
  <cols>
    <col min="1" max="1" width="37.00390625" style="0" customWidth="1"/>
    <col min="2" max="2" width="12.375" style="0" customWidth="1"/>
    <col min="3" max="3" width="14.625" style="0" customWidth="1"/>
    <col min="4" max="5" width="14.125" style="0" customWidth="1"/>
    <col min="6" max="6" width="13.875" style="0" customWidth="1"/>
  </cols>
  <sheetData>
    <row r="1" ht="21" customHeight="1"/>
    <row r="2" spans="1:5" ht="22.5">
      <c r="A2" s="134" t="s">
        <v>189</v>
      </c>
      <c r="B2" s="134"/>
      <c r="C2" s="134"/>
      <c r="D2" s="134"/>
      <c r="E2" s="134"/>
    </row>
    <row r="3" spans="1:5" s="8" customFormat="1" ht="15.75" customHeight="1">
      <c r="A3" s="12"/>
      <c r="B3" s="12"/>
      <c r="C3" s="12"/>
      <c r="D3" s="12"/>
      <c r="E3" s="4" t="s">
        <v>57</v>
      </c>
    </row>
    <row r="4" spans="1:5" s="8" customFormat="1" ht="15.75" customHeight="1">
      <c r="A4" s="9"/>
      <c r="B4" s="9"/>
      <c r="C4" s="9"/>
      <c r="D4" s="9"/>
      <c r="E4" s="4" t="s">
        <v>33</v>
      </c>
    </row>
    <row r="5" spans="1:5" s="19" customFormat="1" ht="15.75" customHeight="1">
      <c r="A5" s="135" t="s">
        <v>31</v>
      </c>
      <c r="B5" s="135" t="s">
        <v>30</v>
      </c>
      <c r="C5" s="135" t="s">
        <v>50</v>
      </c>
      <c r="D5" s="135" t="s">
        <v>51</v>
      </c>
      <c r="E5" s="135" t="s">
        <v>52</v>
      </c>
    </row>
    <row r="6" spans="1:5" s="19" customFormat="1" ht="15.75" customHeight="1">
      <c r="A6" s="135"/>
      <c r="B6" s="135"/>
      <c r="C6" s="135"/>
      <c r="D6" s="135"/>
      <c r="E6" s="135"/>
    </row>
    <row r="7" spans="1:5" s="8" customFormat="1" ht="15.75" customHeight="1">
      <c r="A7" s="5" t="s">
        <v>17</v>
      </c>
      <c r="B7" s="49">
        <f>SUM(B8:B8)</f>
        <v>3</v>
      </c>
      <c r="C7" s="49">
        <f>SUM(C8:C8)</f>
        <v>3</v>
      </c>
      <c r="D7" s="49">
        <f>SUM(D8:D8)</f>
        <v>3</v>
      </c>
      <c r="E7" s="49">
        <f>D7/C7*100</f>
        <v>100</v>
      </c>
    </row>
    <row r="8" spans="1:5" s="8" customFormat="1" ht="15.75" customHeight="1">
      <c r="A8" s="115" t="s">
        <v>181</v>
      </c>
      <c r="B8" s="49">
        <v>3</v>
      </c>
      <c r="C8" s="49">
        <v>3</v>
      </c>
      <c r="D8" s="49">
        <v>3</v>
      </c>
      <c r="E8" s="49">
        <f>D8/C8*100</f>
        <v>100</v>
      </c>
    </row>
    <row r="9" spans="1:5" s="8" customFormat="1" ht="15.75" customHeight="1">
      <c r="A9" s="5"/>
      <c r="B9" s="15"/>
      <c r="C9" s="15"/>
      <c r="D9" s="15"/>
      <c r="E9" s="15"/>
    </row>
    <row r="10" spans="1:5" s="8" customFormat="1" ht="15.75" customHeight="1">
      <c r="A10" s="3" t="s">
        <v>32</v>
      </c>
      <c r="B10" s="15"/>
      <c r="C10" s="15"/>
      <c r="D10" s="15"/>
      <c r="E10" s="15"/>
    </row>
    <row r="11" spans="1:5" s="8" customFormat="1" ht="15.75" customHeight="1">
      <c r="A11" s="3" t="s">
        <v>16</v>
      </c>
      <c r="B11" s="15"/>
      <c r="C11" s="15"/>
      <c r="D11" s="15"/>
      <c r="E11" s="15"/>
    </row>
    <row r="12" spans="1:5" s="8" customFormat="1" ht="15.75" customHeight="1">
      <c r="A12" s="10"/>
      <c r="B12" s="15"/>
      <c r="C12" s="15"/>
      <c r="D12" s="15"/>
      <c r="E12" s="15"/>
    </row>
    <row r="13" spans="1:5" s="8" customFormat="1" ht="15.75" customHeight="1">
      <c r="A13" s="16"/>
      <c r="B13" s="15"/>
      <c r="C13" s="15"/>
      <c r="D13" s="15"/>
      <c r="E13" s="15"/>
    </row>
    <row r="14" spans="1:5" s="8" customFormat="1" ht="15.75" customHeight="1">
      <c r="A14" s="10"/>
      <c r="B14" s="15"/>
      <c r="C14" s="15"/>
      <c r="D14" s="15"/>
      <c r="E14" s="15"/>
    </row>
    <row r="15" spans="1:5" s="8" customFormat="1" ht="15.75" customHeight="1">
      <c r="A15" s="16"/>
      <c r="B15" s="15"/>
      <c r="C15" s="15"/>
      <c r="D15" s="15"/>
      <c r="E15" s="15"/>
    </row>
    <row r="16" spans="1:5" s="8" customFormat="1" ht="15.75" customHeight="1">
      <c r="A16" s="16"/>
      <c r="B16" s="15"/>
      <c r="C16" s="15"/>
      <c r="D16" s="17"/>
      <c r="E16" s="15"/>
    </row>
    <row r="17" spans="1:5" s="8" customFormat="1" ht="15.75" customHeight="1">
      <c r="A17" s="16"/>
      <c r="B17" s="15"/>
      <c r="C17" s="15"/>
      <c r="D17" s="17"/>
      <c r="E17" s="15"/>
    </row>
    <row r="18" spans="1:5" s="8" customFormat="1" ht="15.75" customHeight="1">
      <c r="A18" s="16"/>
      <c r="B18" s="15"/>
      <c r="C18" s="15"/>
      <c r="D18" s="17"/>
      <c r="E18" s="15"/>
    </row>
    <row r="19" spans="1:5" s="8" customFormat="1" ht="15.75" customHeight="1">
      <c r="A19" s="5"/>
      <c r="B19" s="17"/>
      <c r="C19" s="17"/>
      <c r="D19" s="17"/>
      <c r="E19" s="15"/>
    </row>
    <row r="20" spans="1:5" s="8" customFormat="1" ht="15.75" customHeight="1">
      <c r="A20" s="5"/>
      <c r="B20" s="17"/>
      <c r="C20" s="17"/>
      <c r="D20" s="17"/>
      <c r="E20" s="17"/>
    </row>
    <row r="21" spans="1:5" s="8" customFormat="1" ht="15.75" customHeight="1">
      <c r="A21" s="5"/>
      <c r="B21" s="17"/>
      <c r="C21" s="17"/>
      <c r="D21" s="17"/>
      <c r="E21" s="17"/>
    </row>
    <row r="22" spans="1:5" s="8" customFormat="1" ht="15.75" customHeight="1">
      <c r="A22" s="10"/>
      <c r="B22" s="17"/>
      <c r="C22" s="17"/>
      <c r="D22" s="17"/>
      <c r="E22" s="17"/>
    </row>
    <row r="23" spans="1:5" s="8" customFormat="1" ht="15.75" customHeight="1">
      <c r="A23" s="10"/>
      <c r="B23" s="17"/>
      <c r="C23" s="17"/>
      <c r="D23" s="17"/>
      <c r="E23" s="17"/>
    </row>
    <row r="24" spans="1:5" s="8" customFormat="1" ht="15.75" customHeight="1">
      <c r="A24" s="10"/>
      <c r="B24" s="17"/>
      <c r="C24" s="17"/>
      <c r="D24" s="17"/>
      <c r="E24" s="17"/>
    </row>
    <row r="25" spans="1:5" s="8" customFormat="1" ht="15.75" customHeight="1">
      <c r="A25" s="6" t="s">
        <v>13</v>
      </c>
      <c r="B25" s="49">
        <f>B7</f>
        <v>3</v>
      </c>
      <c r="C25" s="49">
        <f>C7</f>
        <v>3</v>
      </c>
      <c r="D25" s="49">
        <f>D7</f>
        <v>3</v>
      </c>
      <c r="E25" s="49">
        <f>E7</f>
        <v>100</v>
      </c>
    </row>
    <row r="26" ht="14.25">
      <c r="E26" s="7"/>
    </row>
    <row r="27" ht="14.25">
      <c r="D27" s="7"/>
    </row>
    <row r="28" ht="14.25">
      <c r="D28" s="7"/>
    </row>
    <row r="29" ht="14.25">
      <c r="C29" s="7"/>
    </row>
  </sheetData>
  <sheetProtection/>
  <mergeCells count="6">
    <mergeCell ref="A2:E2"/>
    <mergeCell ref="A5:A6"/>
    <mergeCell ref="B5:B6"/>
    <mergeCell ref="D5:D6"/>
    <mergeCell ref="E5:E6"/>
    <mergeCell ref="C5:C6"/>
  </mergeCells>
  <printOptions/>
  <pageMargins left="0.23" right="0.17" top="0.3" bottom="0.33" header="0.27" footer="0.37"/>
  <pageSetup firstPageNumber="1" useFirstPageNumber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1">
      <selection activeCell="F12" sqref="F12"/>
    </sheetView>
  </sheetViews>
  <sheetFormatPr defaultColWidth="9.00390625" defaultRowHeight="14.25"/>
  <cols>
    <col min="1" max="1" width="44.25390625" style="0" customWidth="1"/>
    <col min="2" max="2" width="12.625" style="0" customWidth="1"/>
    <col min="3" max="3" width="14.25390625" style="0" customWidth="1"/>
    <col min="4" max="4" width="10.00390625" style="0" customWidth="1"/>
    <col min="5" max="5" width="14.125" style="0" customWidth="1"/>
    <col min="6" max="6" width="13.875" style="0" customWidth="1"/>
  </cols>
  <sheetData>
    <row r="1" ht="21" customHeight="1"/>
    <row r="2" spans="1:5" ht="22.5">
      <c r="A2" s="134" t="s">
        <v>190</v>
      </c>
      <c r="B2" s="134"/>
      <c r="C2" s="134"/>
      <c r="D2" s="134"/>
      <c r="E2" s="134"/>
    </row>
    <row r="3" spans="1:5" s="8" customFormat="1" ht="15.75" customHeight="1">
      <c r="A3" s="12"/>
      <c r="B3" s="12"/>
      <c r="C3" s="12"/>
      <c r="D3" s="12"/>
      <c r="E3" s="4" t="s">
        <v>58</v>
      </c>
    </row>
    <row r="4" s="8" customFormat="1" ht="15.75" customHeight="1">
      <c r="E4" s="4" t="s">
        <v>34</v>
      </c>
    </row>
    <row r="5" spans="1:5" s="19" customFormat="1" ht="15.75" customHeight="1">
      <c r="A5" s="136" t="s">
        <v>35</v>
      </c>
      <c r="B5" s="136" t="s">
        <v>36</v>
      </c>
      <c r="C5" s="135" t="s">
        <v>50</v>
      </c>
      <c r="D5" s="135" t="s">
        <v>51</v>
      </c>
      <c r="E5" s="135" t="s">
        <v>52</v>
      </c>
    </row>
    <row r="6" spans="1:5" s="19" customFormat="1" ht="15.75" customHeight="1">
      <c r="A6" s="137"/>
      <c r="B6" s="137"/>
      <c r="C6" s="135"/>
      <c r="D6" s="135"/>
      <c r="E6" s="135"/>
    </row>
    <row r="7" spans="1:5" s="8" customFormat="1" ht="15.75" customHeight="1">
      <c r="A7" s="50" t="s">
        <v>109</v>
      </c>
      <c r="B7" s="49">
        <v>3</v>
      </c>
      <c r="C7" s="49">
        <v>3</v>
      </c>
      <c r="D7" s="49">
        <v>3</v>
      </c>
      <c r="E7" s="49">
        <f>D7/C7*100</f>
        <v>100</v>
      </c>
    </row>
    <row r="8" spans="1:5" s="8" customFormat="1" ht="15.75" customHeight="1">
      <c r="A8" s="51" t="s">
        <v>110</v>
      </c>
      <c r="B8" s="49">
        <v>3</v>
      </c>
      <c r="C8" s="49">
        <v>3</v>
      </c>
      <c r="D8" s="49">
        <v>3</v>
      </c>
      <c r="E8" s="49">
        <f>D8/C8*100</f>
        <v>100</v>
      </c>
    </row>
    <row r="9" spans="1:5" s="8" customFormat="1" ht="15.75" customHeight="1">
      <c r="A9" s="114" t="s">
        <v>179</v>
      </c>
      <c r="B9" s="49">
        <v>3</v>
      </c>
      <c r="C9" s="49">
        <v>3</v>
      </c>
      <c r="D9" s="49">
        <v>3</v>
      </c>
      <c r="E9" s="49">
        <f>D9/C9*100</f>
        <v>100</v>
      </c>
    </row>
    <row r="10" spans="1:5" s="8" customFormat="1" ht="15.75" customHeight="1">
      <c r="A10" s="52"/>
      <c r="B10" s="53"/>
      <c r="C10" s="53"/>
      <c r="D10" s="53"/>
      <c r="E10" s="53"/>
    </row>
    <row r="11" spans="1:5" s="8" customFormat="1" ht="15.75" customHeight="1">
      <c r="A11" s="44"/>
      <c r="B11" s="53"/>
      <c r="C11" s="53"/>
      <c r="D11" s="53"/>
      <c r="E11" s="53"/>
    </row>
    <row r="12" spans="1:5" s="8" customFormat="1" ht="15.75" customHeight="1">
      <c r="A12" s="40" t="s">
        <v>111</v>
      </c>
      <c r="B12" s="45"/>
      <c r="C12" s="45"/>
      <c r="D12" s="45"/>
      <c r="E12" s="53"/>
    </row>
    <row r="13" spans="1:5" s="8" customFormat="1" ht="15.75" customHeight="1">
      <c r="A13" s="40"/>
      <c r="B13" s="45"/>
      <c r="C13" s="45"/>
      <c r="D13" s="45"/>
      <c r="E13" s="53"/>
    </row>
    <row r="14" spans="1:5" s="8" customFormat="1" ht="15.75" customHeight="1">
      <c r="A14" s="5"/>
      <c r="B14" s="22"/>
      <c r="C14" s="22"/>
      <c r="D14" s="22"/>
      <c r="E14" s="20"/>
    </row>
    <row r="15" spans="1:5" s="8" customFormat="1" ht="15.75" customHeight="1">
      <c r="A15" s="5"/>
      <c r="B15" s="22"/>
      <c r="C15" s="22"/>
      <c r="D15" s="22"/>
      <c r="E15" s="20"/>
    </row>
    <row r="16" spans="1:5" s="8" customFormat="1" ht="15.75" customHeight="1">
      <c r="A16" s="5"/>
      <c r="B16" s="22"/>
      <c r="C16" s="22"/>
      <c r="D16" s="22"/>
      <c r="E16" s="20"/>
    </row>
    <row r="17" spans="1:5" s="8" customFormat="1" ht="15.75" customHeight="1">
      <c r="A17" s="5"/>
      <c r="B17" s="22"/>
      <c r="C17" s="22"/>
      <c r="D17" s="22"/>
      <c r="E17" s="20"/>
    </row>
    <row r="18" spans="1:5" s="8" customFormat="1" ht="15.75" customHeight="1">
      <c r="A18" s="5"/>
      <c r="B18" s="22"/>
      <c r="C18" s="22"/>
      <c r="D18" s="22"/>
      <c r="E18" s="20"/>
    </row>
    <row r="19" spans="1:5" s="8" customFormat="1" ht="15.75" customHeight="1">
      <c r="A19" s="5"/>
      <c r="B19" s="22"/>
      <c r="C19" s="22"/>
      <c r="D19" s="22"/>
      <c r="E19" s="20"/>
    </row>
    <row r="20" spans="1:5" s="8" customFormat="1" ht="15.75" customHeight="1">
      <c r="A20" s="5"/>
      <c r="B20" s="22"/>
      <c r="C20" s="22"/>
      <c r="D20" s="18"/>
      <c r="E20" s="20"/>
    </row>
    <row r="21" spans="1:5" s="8" customFormat="1" ht="15.75" customHeight="1">
      <c r="A21" s="5"/>
      <c r="B21" s="22"/>
      <c r="C21" s="22"/>
      <c r="D21" s="22"/>
      <c r="E21" s="20"/>
    </row>
    <row r="22" spans="1:5" s="8" customFormat="1" ht="15.75" customHeight="1">
      <c r="A22" s="13"/>
      <c r="B22" s="22"/>
      <c r="C22" s="22"/>
      <c r="D22" s="22"/>
      <c r="E22" s="22"/>
    </row>
    <row r="23" spans="1:5" s="8" customFormat="1" ht="15.75" customHeight="1">
      <c r="A23" s="6" t="s">
        <v>37</v>
      </c>
      <c r="B23" s="49">
        <f>B7</f>
        <v>3</v>
      </c>
      <c r="C23" s="49">
        <f>C7</f>
        <v>3</v>
      </c>
      <c r="D23" s="49">
        <f>D7</f>
        <v>3</v>
      </c>
      <c r="E23" s="49">
        <f>E7</f>
        <v>100</v>
      </c>
    </row>
    <row r="24" ht="14.25">
      <c r="E24" s="7"/>
    </row>
    <row r="25" ht="14.25">
      <c r="D25" s="7"/>
    </row>
    <row r="26" ht="14.25">
      <c r="D26" s="7"/>
    </row>
    <row r="27" ht="14.25">
      <c r="C27" s="7"/>
    </row>
  </sheetData>
  <sheetProtection/>
  <mergeCells count="6">
    <mergeCell ref="A2:E2"/>
    <mergeCell ref="A5:A6"/>
    <mergeCell ref="B5:B6"/>
    <mergeCell ref="D5:D6"/>
    <mergeCell ref="E5:E6"/>
    <mergeCell ref="C5:C6"/>
  </mergeCells>
  <printOptions/>
  <pageMargins left="0.2362204724409449" right="0.15748031496062992" top="0.31496062992125984" bottom="0.31496062992125984" header="0.2755905511811024" footer="0.35433070866141736"/>
  <pageSetup firstPageNumber="1" useFirstPageNumber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E6" sqref="E6"/>
    </sheetView>
  </sheetViews>
  <sheetFormatPr defaultColWidth="9.00390625" defaultRowHeight="14.25"/>
  <cols>
    <col min="1" max="1" width="32.875" style="26" customWidth="1"/>
    <col min="2" max="2" width="13.625" style="26" customWidth="1"/>
    <col min="3" max="3" width="17.375" style="26" customWidth="1"/>
    <col min="4" max="4" width="16.875" style="26" customWidth="1"/>
    <col min="5" max="5" width="13.625" style="26" customWidth="1"/>
    <col min="6" max="16384" width="9.00390625" style="26" customWidth="1"/>
  </cols>
  <sheetData>
    <row r="1" spans="1:5" ht="24.75" customHeight="1">
      <c r="A1" s="138" t="s">
        <v>198</v>
      </c>
      <c r="B1" s="134"/>
      <c r="C1" s="134"/>
      <c r="D1" s="134"/>
      <c r="E1" s="25"/>
    </row>
    <row r="2" spans="1:4" s="27" customFormat="1" ht="24.75" customHeight="1">
      <c r="A2" s="12"/>
      <c r="B2" s="12"/>
      <c r="C2" s="12"/>
      <c r="D2" s="4" t="s">
        <v>59</v>
      </c>
    </row>
    <row r="3" spans="1:4" s="27" customFormat="1" ht="24.75" customHeight="1">
      <c r="A3" s="1"/>
      <c r="B3" s="9"/>
      <c r="C3" s="9"/>
      <c r="D3" s="4" t="s">
        <v>33</v>
      </c>
    </row>
    <row r="4" spans="1:5" s="27" customFormat="1" ht="39" customHeight="1">
      <c r="A4" s="24" t="s">
        <v>31</v>
      </c>
      <c r="B4" s="24" t="s">
        <v>19</v>
      </c>
      <c r="C4" s="24" t="s">
        <v>51</v>
      </c>
      <c r="D4" s="37" t="s">
        <v>56</v>
      </c>
      <c r="E4" s="28"/>
    </row>
    <row r="5" spans="1:5" s="27" customFormat="1" ht="24.75" customHeight="1">
      <c r="A5" s="116" t="s">
        <v>182</v>
      </c>
      <c r="B5" s="131">
        <v>0</v>
      </c>
      <c r="C5" s="55">
        <v>9.98</v>
      </c>
      <c r="D5" s="36"/>
      <c r="E5" s="29"/>
    </row>
    <row r="6" spans="1:5" s="27" customFormat="1" ht="24.75" customHeight="1">
      <c r="A6" s="35" t="s">
        <v>9</v>
      </c>
      <c r="B6" s="131">
        <v>44</v>
      </c>
      <c r="C6" s="55">
        <v>4.89</v>
      </c>
      <c r="D6" s="55">
        <f>C6/B6*100</f>
        <v>11.113636363636363</v>
      </c>
      <c r="E6" s="29"/>
    </row>
    <row r="7" spans="1:5" s="27" customFormat="1" ht="24.75" customHeight="1">
      <c r="A7" s="35" t="s">
        <v>10</v>
      </c>
      <c r="B7" s="131">
        <f>SUM(B8:B9)</f>
        <v>173</v>
      </c>
      <c r="C7" s="131">
        <f>SUM(C8:C9)</f>
        <v>117.19</v>
      </c>
      <c r="D7" s="55">
        <f>C7/B7*100</f>
        <v>67.73988439306359</v>
      </c>
      <c r="E7" s="29"/>
    </row>
    <row r="8" spans="1:5" s="27" customFormat="1" ht="24.75" customHeight="1">
      <c r="A8" s="35" t="s">
        <v>11</v>
      </c>
      <c r="B8" s="131">
        <v>127</v>
      </c>
      <c r="C8" s="55">
        <v>82.08</v>
      </c>
      <c r="D8" s="55">
        <f>C8/B8*100</f>
        <v>64.62992125984252</v>
      </c>
      <c r="E8" s="29"/>
    </row>
    <row r="9" spans="1:5" s="27" customFormat="1" ht="24.75" customHeight="1">
      <c r="A9" s="35" t="s">
        <v>12</v>
      </c>
      <c r="B9" s="131">
        <v>46</v>
      </c>
      <c r="C9" s="55">
        <v>35.11</v>
      </c>
      <c r="D9" s="55">
        <f>C9/B9*100</f>
        <v>76.32608695652173</v>
      </c>
      <c r="E9" s="29"/>
    </row>
    <row r="10" spans="1:5" s="27" customFormat="1" ht="24.75" customHeight="1">
      <c r="A10" s="24" t="s">
        <v>55</v>
      </c>
      <c r="B10" s="131">
        <f>SUM(B5:B7)</f>
        <v>217</v>
      </c>
      <c r="C10" s="55">
        <f>SUM(C5:C7)</f>
        <v>132.06</v>
      </c>
      <c r="D10" s="55">
        <f>C10/B10*100</f>
        <v>60.857142857142854</v>
      </c>
      <c r="E10" s="29"/>
    </row>
    <row r="11" spans="1:5" s="31" customFormat="1" ht="24.75" customHeight="1">
      <c r="A11" s="30"/>
      <c r="B11" s="29"/>
      <c r="C11" s="29"/>
      <c r="D11" s="29"/>
      <c r="E11" s="29"/>
    </row>
    <row r="12" spans="1:7" s="31" customFormat="1" ht="33" customHeight="1">
      <c r="A12" s="139" t="s">
        <v>183</v>
      </c>
      <c r="B12" s="139"/>
      <c r="C12" s="139"/>
      <c r="D12" s="139"/>
      <c r="E12" s="29"/>
      <c r="G12" s="117"/>
    </row>
    <row r="13" spans="1:5" s="31" customFormat="1" ht="24.75" customHeight="1">
      <c r="A13" s="30"/>
      <c r="B13" s="29"/>
      <c r="C13" s="29"/>
      <c r="D13" s="29"/>
      <c r="E13" s="29"/>
    </row>
    <row r="14" spans="1:5" s="31" customFormat="1" ht="24.75" customHeight="1">
      <c r="A14" s="30"/>
      <c r="B14" s="29"/>
      <c r="C14" s="29"/>
      <c r="D14" s="29"/>
      <c r="E14" s="29"/>
    </row>
    <row r="15" spans="1:5" s="31" customFormat="1" ht="24.75" customHeight="1">
      <c r="A15" s="30"/>
      <c r="B15" s="29"/>
      <c r="C15" s="29"/>
      <c r="D15" s="29"/>
      <c r="E15" s="29"/>
    </row>
    <row r="16" spans="1:5" s="31" customFormat="1" ht="24.75" customHeight="1">
      <c r="A16" s="30"/>
      <c r="B16" s="29"/>
      <c r="C16" s="29"/>
      <c r="D16" s="29"/>
      <c r="E16" s="29"/>
    </row>
    <row r="17" spans="1:5" s="31" customFormat="1" ht="24.75" customHeight="1">
      <c r="A17" s="32"/>
      <c r="B17" s="29"/>
      <c r="C17" s="29"/>
      <c r="D17" s="29"/>
      <c r="E17" s="29"/>
    </row>
    <row r="18" spans="1:5" s="27" customFormat="1" ht="24.75" customHeight="1">
      <c r="A18" s="33"/>
      <c r="B18" s="29"/>
      <c r="C18" s="29"/>
      <c r="D18" s="29"/>
      <c r="E18" s="29"/>
    </row>
    <row r="19" spans="1:5" s="27" customFormat="1" ht="24.75" customHeight="1">
      <c r="A19" s="33"/>
      <c r="B19" s="29"/>
      <c r="C19" s="29"/>
      <c r="D19" s="29"/>
      <c r="E19" s="29"/>
    </row>
    <row r="20" spans="1:5" s="27" customFormat="1" ht="24.75" customHeight="1">
      <c r="A20" s="33"/>
      <c r="B20" s="29"/>
      <c r="C20" s="29"/>
      <c r="D20" s="29"/>
      <c r="E20" s="29"/>
    </row>
    <row r="21" spans="1:5" s="27" customFormat="1" ht="18.75" customHeight="1">
      <c r="A21" s="31"/>
      <c r="B21" s="31"/>
      <c r="C21" s="31"/>
      <c r="D21" s="31"/>
      <c r="E21" s="31"/>
    </row>
    <row r="28" ht="13.5">
      <c r="C28" s="34"/>
    </row>
    <row r="30" ht="13.5">
      <c r="B30" s="34"/>
    </row>
    <row r="31" ht="13.5">
      <c r="B31" s="34"/>
    </row>
  </sheetData>
  <sheetProtection/>
  <mergeCells count="2">
    <mergeCell ref="A1:D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6" sqref="A16"/>
    </sheetView>
  </sheetViews>
  <sheetFormatPr defaultColWidth="9.00390625" defaultRowHeight="14.25"/>
  <cols>
    <col min="1" max="1" width="41.875" style="0" customWidth="1"/>
    <col min="2" max="2" width="11.25390625" style="0" customWidth="1"/>
    <col min="3" max="3" width="14.75390625" style="0" customWidth="1"/>
    <col min="4" max="4" width="13.375" style="0" customWidth="1"/>
    <col min="5" max="5" width="13.50390625" style="0" customWidth="1"/>
    <col min="6" max="6" width="11.75390625" style="0" customWidth="1"/>
  </cols>
  <sheetData>
    <row r="1" spans="1:6" ht="21" customHeight="1">
      <c r="A1" s="140" t="s">
        <v>191</v>
      </c>
      <c r="B1" s="140"/>
      <c r="C1" s="140"/>
      <c r="D1" s="140"/>
      <c r="E1" s="140"/>
      <c r="F1" s="141"/>
    </row>
    <row r="2" spans="1:6" ht="14.25">
      <c r="A2" s="56"/>
      <c r="B2" s="56"/>
      <c r="C2" s="56"/>
      <c r="D2" s="56"/>
      <c r="E2" s="56"/>
      <c r="F2" s="57" t="s">
        <v>184</v>
      </c>
    </row>
    <row r="3" spans="1:6" ht="14.25">
      <c r="A3" s="56"/>
      <c r="B3" s="56"/>
      <c r="C3" s="56"/>
      <c r="D3" s="56"/>
      <c r="E3" s="56"/>
      <c r="F3" s="56" t="s">
        <v>33</v>
      </c>
    </row>
    <row r="4" spans="1:6" ht="24" customHeight="1">
      <c r="A4" s="24" t="s">
        <v>112</v>
      </c>
      <c r="B4" s="24" t="s">
        <v>113</v>
      </c>
      <c r="C4" s="24" t="s">
        <v>114</v>
      </c>
      <c r="D4" s="24" t="s">
        <v>115</v>
      </c>
      <c r="E4" s="24" t="s">
        <v>116</v>
      </c>
      <c r="F4" s="24" t="s">
        <v>117</v>
      </c>
    </row>
    <row r="5" spans="1:6" ht="24" customHeight="1">
      <c r="A5" s="58" t="s">
        <v>118</v>
      </c>
      <c r="B5" s="59">
        <v>3996</v>
      </c>
      <c r="C5" s="59">
        <f>D5-B5</f>
        <v>279</v>
      </c>
      <c r="D5" s="59">
        <v>4275</v>
      </c>
      <c r="E5" s="129">
        <v>3805</v>
      </c>
      <c r="F5" s="60">
        <f>E5/D5*100</f>
        <v>89.00584795321637</v>
      </c>
    </row>
    <row r="6" spans="1:6" ht="24" customHeight="1">
      <c r="A6" s="61" t="s">
        <v>119</v>
      </c>
      <c r="B6" s="128">
        <v>1374</v>
      </c>
      <c r="C6" s="59">
        <f>D6-B6</f>
        <v>126</v>
      </c>
      <c r="D6" s="59">
        <v>1500</v>
      </c>
      <c r="E6" s="59">
        <v>1329</v>
      </c>
      <c r="F6" s="60">
        <f aca="true" t="shared" si="0" ref="F6:F27">E6/D6*100</f>
        <v>88.6</v>
      </c>
    </row>
    <row r="7" spans="1:6" ht="24" customHeight="1">
      <c r="A7" s="62" t="s">
        <v>120</v>
      </c>
      <c r="B7" s="59">
        <v>128</v>
      </c>
      <c r="C7" s="59">
        <f>D7-B7</f>
        <v>191</v>
      </c>
      <c r="D7" s="59">
        <v>319</v>
      </c>
      <c r="E7" s="59">
        <v>306</v>
      </c>
      <c r="F7" s="60">
        <f t="shared" si="0"/>
        <v>95.92476489028213</v>
      </c>
    </row>
    <row r="8" spans="1:6" ht="24" customHeight="1">
      <c r="A8" s="61" t="s">
        <v>121</v>
      </c>
      <c r="B8" s="59">
        <v>1128</v>
      </c>
      <c r="C8" s="59">
        <f>D8-B8</f>
        <v>138</v>
      </c>
      <c r="D8" s="59">
        <v>1266</v>
      </c>
      <c r="E8" s="59">
        <v>1110</v>
      </c>
      <c r="F8" s="60">
        <f t="shared" si="0"/>
        <v>87.67772511848341</v>
      </c>
    </row>
    <row r="9" spans="1:6" ht="24" customHeight="1">
      <c r="A9" s="61" t="s">
        <v>122</v>
      </c>
      <c r="B9" s="59">
        <v>2596</v>
      </c>
      <c r="C9" s="59">
        <f aca="true" t="shared" si="1" ref="C9:C27">D9-B9</f>
        <v>1</v>
      </c>
      <c r="D9" s="59">
        <v>2597</v>
      </c>
      <c r="E9" s="59">
        <v>2253</v>
      </c>
      <c r="F9" s="60">
        <f t="shared" si="0"/>
        <v>86.75394686176358</v>
      </c>
    </row>
    <row r="10" spans="1:6" ht="24" customHeight="1">
      <c r="A10" s="61" t="s">
        <v>123</v>
      </c>
      <c r="B10" s="59">
        <v>882</v>
      </c>
      <c r="C10" s="59">
        <f t="shared" si="1"/>
        <v>56</v>
      </c>
      <c r="D10" s="59">
        <v>938</v>
      </c>
      <c r="E10" s="59">
        <v>838</v>
      </c>
      <c r="F10" s="60">
        <f t="shared" si="0"/>
        <v>89.33901918976545</v>
      </c>
    </row>
    <row r="11" spans="1:6" ht="24" customHeight="1">
      <c r="A11" s="61" t="s">
        <v>124</v>
      </c>
      <c r="B11" s="59">
        <v>127</v>
      </c>
      <c r="C11" s="59">
        <f t="shared" si="1"/>
        <v>20</v>
      </c>
      <c r="D11" s="59">
        <v>147</v>
      </c>
      <c r="E11" s="59">
        <v>132</v>
      </c>
      <c r="F11" s="60">
        <f t="shared" si="0"/>
        <v>89.79591836734694</v>
      </c>
    </row>
    <row r="12" spans="1:6" ht="24" customHeight="1">
      <c r="A12" s="61" t="s">
        <v>125</v>
      </c>
      <c r="B12" s="59">
        <v>326</v>
      </c>
      <c r="C12" s="59">
        <f t="shared" si="1"/>
        <v>20</v>
      </c>
      <c r="D12" s="59">
        <v>346</v>
      </c>
      <c r="E12" s="59">
        <v>326</v>
      </c>
      <c r="F12" s="60">
        <f t="shared" si="0"/>
        <v>94.21965317919076</v>
      </c>
    </row>
    <row r="13" spans="1:6" ht="24" customHeight="1">
      <c r="A13" s="61" t="s">
        <v>126</v>
      </c>
      <c r="B13" s="59">
        <v>442</v>
      </c>
      <c r="C13" s="59">
        <f t="shared" si="1"/>
        <v>20</v>
      </c>
      <c r="D13" s="59">
        <v>462</v>
      </c>
      <c r="E13" s="59">
        <v>444</v>
      </c>
      <c r="F13" s="60">
        <f t="shared" si="0"/>
        <v>96.1038961038961</v>
      </c>
    </row>
    <row r="14" spans="1:6" ht="24" customHeight="1">
      <c r="A14" s="61" t="s">
        <v>127</v>
      </c>
      <c r="B14" s="59">
        <v>397</v>
      </c>
      <c r="C14" s="59">
        <f t="shared" si="1"/>
        <v>35</v>
      </c>
      <c r="D14" s="59">
        <v>432</v>
      </c>
      <c r="E14" s="59">
        <v>413</v>
      </c>
      <c r="F14" s="60">
        <f t="shared" si="0"/>
        <v>95.60185185185185</v>
      </c>
    </row>
    <row r="15" spans="1:6" ht="24" customHeight="1">
      <c r="A15" s="61" t="s">
        <v>128</v>
      </c>
      <c r="B15" s="59">
        <v>134</v>
      </c>
      <c r="C15" s="59">
        <f t="shared" si="1"/>
        <v>8</v>
      </c>
      <c r="D15" s="59">
        <v>142</v>
      </c>
      <c r="E15" s="59">
        <v>127</v>
      </c>
      <c r="F15" s="60">
        <f t="shared" si="0"/>
        <v>89.43661971830986</v>
      </c>
    </row>
    <row r="16" spans="1:6" ht="24" customHeight="1">
      <c r="A16" s="61" t="s">
        <v>129</v>
      </c>
      <c r="B16" s="59">
        <v>840</v>
      </c>
      <c r="C16" s="59">
        <f t="shared" si="1"/>
        <v>68</v>
      </c>
      <c r="D16" s="59">
        <v>908</v>
      </c>
      <c r="E16" s="59">
        <v>908</v>
      </c>
      <c r="F16" s="60">
        <f t="shared" si="0"/>
        <v>100</v>
      </c>
    </row>
    <row r="17" spans="1:6" ht="24" customHeight="1">
      <c r="A17" s="61" t="s">
        <v>130</v>
      </c>
      <c r="B17" s="59">
        <v>771</v>
      </c>
      <c r="C17" s="59">
        <f t="shared" si="1"/>
        <v>87</v>
      </c>
      <c r="D17" s="59">
        <v>858</v>
      </c>
      <c r="E17" s="59">
        <v>858</v>
      </c>
      <c r="F17" s="60">
        <f t="shared" si="0"/>
        <v>100</v>
      </c>
    </row>
    <row r="18" spans="1:6" ht="24" customHeight="1">
      <c r="A18" s="61" t="s">
        <v>131</v>
      </c>
      <c r="B18" s="59">
        <v>524</v>
      </c>
      <c r="C18" s="59">
        <f t="shared" si="1"/>
        <v>53</v>
      </c>
      <c r="D18" s="59">
        <v>577</v>
      </c>
      <c r="E18" s="59">
        <v>577</v>
      </c>
      <c r="F18" s="60">
        <f t="shared" si="0"/>
        <v>100</v>
      </c>
    </row>
    <row r="19" spans="1:6" ht="24" customHeight="1">
      <c r="A19" s="61" t="s">
        <v>132</v>
      </c>
      <c r="B19" s="59">
        <v>706</v>
      </c>
      <c r="C19" s="59">
        <f t="shared" si="1"/>
        <v>111</v>
      </c>
      <c r="D19" s="59">
        <v>817</v>
      </c>
      <c r="E19" s="59">
        <v>817</v>
      </c>
      <c r="F19" s="60">
        <f t="shared" si="0"/>
        <v>100</v>
      </c>
    </row>
    <row r="20" spans="1:6" ht="24" customHeight="1">
      <c r="A20" s="61" t="s">
        <v>133</v>
      </c>
      <c r="B20" s="59">
        <v>1137</v>
      </c>
      <c r="C20" s="59">
        <f t="shared" si="1"/>
        <v>131</v>
      </c>
      <c r="D20" s="59">
        <v>1268</v>
      </c>
      <c r="E20" s="59">
        <v>1268</v>
      </c>
      <c r="F20" s="60">
        <f t="shared" si="0"/>
        <v>100</v>
      </c>
    </row>
    <row r="21" spans="1:6" ht="24" customHeight="1">
      <c r="A21" s="61" t="s">
        <v>134</v>
      </c>
      <c r="B21" s="59">
        <v>2368</v>
      </c>
      <c r="C21" s="59">
        <f t="shared" si="1"/>
        <v>148</v>
      </c>
      <c r="D21" s="59">
        <v>2516</v>
      </c>
      <c r="E21" s="59">
        <v>2516</v>
      </c>
      <c r="F21" s="60">
        <f t="shared" si="0"/>
        <v>100</v>
      </c>
    </row>
    <row r="22" spans="1:6" ht="24" customHeight="1">
      <c r="A22" s="61" t="s">
        <v>135</v>
      </c>
      <c r="B22" s="59">
        <v>1800</v>
      </c>
      <c r="C22" s="59">
        <f t="shared" si="1"/>
        <v>208</v>
      </c>
      <c r="D22" s="59">
        <v>2008</v>
      </c>
      <c r="E22" s="59">
        <v>2008</v>
      </c>
      <c r="F22" s="60">
        <f t="shared" si="0"/>
        <v>100</v>
      </c>
    </row>
    <row r="23" spans="1:6" ht="24" customHeight="1">
      <c r="A23" s="61" t="s">
        <v>136</v>
      </c>
      <c r="B23" s="59">
        <v>1300</v>
      </c>
      <c r="C23" s="59">
        <f t="shared" si="1"/>
        <v>139</v>
      </c>
      <c r="D23" s="59">
        <v>1439</v>
      </c>
      <c r="E23" s="59">
        <v>1439</v>
      </c>
      <c r="F23" s="60">
        <f t="shared" si="0"/>
        <v>100</v>
      </c>
    </row>
    <row r="24" spans="1:6" ht="24" customHeight="1">
      <c r="A24" s="61" t="s">
        <v>137</v>
      </c>
      <c r="B24" s="59">
        <v>1659</v>
      </c>
      <c r="C24" s="59">
        <f t="shared" si="1"/>
        <v>198</v>
      </c>
      <c r="D24" s="59">
        <v>1857</v>
      </c>
      <c r="E24" s="59">
        <v>1857</v>
      </c>
      <c r="F24" s="60">
        <f t="shared" si="0"/>
        <v>100</v>
      </c>
    </row>
    <row r="25" spans="1:6" ht="24" customHeight="1">
      <c r="A25" s="61" t="s">
        <v>138</v>
      </c>
      <c r="B25" s="59">
        <v>1131</v>
      </c>
      <c r="C25" s="59">
        <f t="shared" si="1"/>
        <v>137</v>
      </c>
      <c r="D25" s="59">
        <v>1268</v>
      </c>
      <c r="E25" s="59">
        <v>1268</v>
      </c>
      <c r="F25" s="60">
        <f t="shared" si="0"/>
        <v>100</v>
      </c>
    </row>
    <row r="26" spans="1:6" ht="24" customHeight="1">
      <c r="A26" s="61" t="s">
        <v>139</v>
      </c>
      <c r="B26" s="59">
        <v>560</v>
      </c>
      <c r="C26" s="59">
        <f t="shared" si="1"/>
        <v>131</v>
      </c>
      <c r="D26" s="59">
        <v>691</v>
      </c>
      <c r="E26" s="59">
        <v>691</v>
      </c>
      <c r="F26" s="60">
        <f t="shared" si="0"/>
        <v>100</v>
      </c>
    </row>
    <row r="27" spans="1:6" ht="24" customHeight="1">
      <c r="A27" s="61" t="s">
        <v>140</v>
      </c>
      <c r="B27" s="59">
        <v>3286</v>
      </c>
      <c r="C27" s="59">
        <f t="shared" si="1"/>
        <v>-49</v>
      </c>
      <c r="D27" s="59">
        <v>3237</v>
      </c>
      <c r="E27" s="59">
        <v>2777</v>
      </c>
      <c r="F27" s="60">
        <f t="shared" si="0"/>
        <v>85.78931109051591</v>
      </c>
    </row>
    <row r="28" ht="14.25">
      <c r="A28" s="130" t="s">
        <v>192</v>
      </c>
    </row>
    <row r="29" ht="14.25">
      <c r="A29" s="130" t="s">
        <v>193</v>
      </c>
    </row>
  </sheetData>
  <sheetProtection/>
  <mergeCells count="1">
    <mergeCell ref="A1:F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yushan</dc:creator>
  <cp:keywords/>
  <dc:description/>
  <cp:lastModifiedBy>戴丽平(登记)</cp:lastModifiedBy>
  <cp:lastPrinted>2020-07-08T06:46:27Z</cp:lastPrinted>
  <dcterms:created xsi:type="dcterms:W3CDTF">2007-11-06T04:13:49Z</dcterms:created>
  <dcterms:modified xsi:type="dcterms:W3CDTF">2020-07-24T06:52:55Z</dcterms:modified>
  <cp:category/>
  <cp:version/>
  <cp:contentType/>
  <cp:contentStatus/>
</cp:coreProperties>
</file>