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1955" windowHeight="2235" tabRatio="944" firstSheet="1" activeTab="1"/>
  </bookViews>
  <sheets>
    <sheet name="UFfUEsB" sheetId="1" state="hidden" r:id="rId1"/>
    <sheet name="预算封面" sheetId="2" r:id="rId2"/>
    <sheet name="18年财政收入" sheetId="3" r:id="rId3"/>
    <sheet name="18年财政支出 (功能)" sheetId="4" r:id="rId4"/>
    <sheet name="18年财政支出 (经济)" sheetId="5" r:id="rId5"/>
    <sheet name="19年财政收入" sheetId="6" r:id="rId6"/>
    <sheet name="19年财政支出（功能）" sheetId="7" r:id="rId7"/>
    <sheet name="19年财政支出（经济）" sheetId="8" r:id="rId8"/>
    <sheet name="18年基金收入" sheetId="9" r:id="rId9"/>
    <sheet name="18年基金支出 " sheetId="10" r:id="rId10"/>
    <sheet name="19年基金收入" sheetId="11" r:id="rId11"/>
    <sheet name="19年基金支出" sheetId="12" r:id="rId12"/>
    <sheet name="19年三公支出" sheetId="13" r:id="rId13"/>
  </sheets>
  <definedNames/>
  <calcPr fullCalcOnLoad="1"/>
</workbook>
</file>

<file path=xl/sharedStrings.xml><?xml version="1.0" encoding="utf-8"?>
<sst xmlns="http://schemas.openxmlformats.org/spreadsheetml/2006/main" count="269" uniqueCount="184">
  <si>
    <t>（一）税收收入</t>
  </si>
  <si>
    <t>（二）非税收入</t>
  </si>
  <si>
    <t>（一）一般转移支付</t>
  </si>
  <si>
    <t>（一）土地增值税补助</t>
  </si>
  <si>
    <t>（二）专项转移支付</t>
  </si>
  <si>
    <t>（二）转移支付上解5%</t>
  </si>
  <si>
    <t>二、返还性收入及专项补助</t>
  </si>
  <si>
    <t>三、转移性收入</t>
  </si>
  <si>
    <t>说明：结账支出指财力结账表扣项，包括：出口上解、高新上解、其他上解、援疆援藏上解等</t>
  </si>
  <si>
    <t>1、因公出国（境）费用</t>
  </si>
  <si>
    <t>2、公务接待费</t>
  </si>
  <si>
    <t>3、公务用车购置及运行费</t>
  </si>
  <si>
    <t>其中：购置费</t>
  </si>
  <si>
    <t xml:space="preserve">      运行费</t>
  </si>
  <si>
    <t>二、结转下年支出</t>
  </si>
  <si>
    <t>总计</t>
  </si>
  <si>
    <t>预算数为上年执行数的%</t>
  </si>
  <si>
    <t>预算数为上年执行数的%</t>
  </si>
  <si>
    <t>上年预算数</t>
  </si>
  <si>
    <t>三、当年结余</t>
  </si>
  <si>
    <r>
      <t>1</t>
    </r>
    <r>
      <rPr>
        <sz val="12"/>
        <rFont val="宋体"/>
        <family val="0"/>
      </rPr>
      <t>、行政事业性收费收入</t>
    </r>
  </si>
  <si>
    <r>
      <t>2</t>
    </r>
    <r>
      <rPr>
        <sz val="12"/>
        <rFont val="宋体"/>
        <family val="0"/>
      </rPr>
      <t>、其他收入</t>
    </r>
  </si>
  <si>
    <t>二、调出资金</t>
  </si>
  <si>
    <t>上年执行数</t>
  </si>
  <si>
    <t>三、动用历年结余</t>
  </si>
  <si>
    <t>一、区对镇政府性基金补助收入</t>
  </si>
  <si>
    <t>其他补助：目前仅指杨行、高境和庙行连锁超市财力分成</t>
  </si>
  <si>
    <t>增减%</t>
  </si>
  <si>
    <t>预算数</t>
  </si>
  <si>
    <t>执行数</t>
  </si>
  <si>
    <t>表二</t>
  </si>
  <si>
    <t>表一</t>
  </si>
  <si>
    <t>单位：万元</t>
  </si>
  <si>
    <t>项目</t>
  </si>
  <si>
    <r>
      <t>1</t>
    </r>
    <r>
      <rPr>
        <sz val="12"/>
        <rFont val="宋体"/>
        <family val="0"/>
      </rPr>
      <t>、增值税</t>
    </r>
  </si>
  <si>
    <t>上年执行数</t>
  </si>
  <si>
    <t>预算数</t>
  </si>
  <si>
    <t>单位：万元</t>
  </si>
  <si>
    <t>项目</t>
  </si>
  <si>
    <t>四、调入资金</t>
  </si>
  <si>
    <t>五、结账支出</t>
  </si>
  <si>
    <t>六、上解支出</t>
  </si>
  <si>
    <t>实际可用财力</t>
  </si>
  <si>
    <t>平衡公式：一+二+三+四-五-六=实际可用财力</t>
  </si>
  <si>
    <t>（二）其他补助</t>
  </si>
  <si>
    <t>（一）体制上解</t>
  </si>
  <si>
    <t>体制上解：指结账表中一般税收实际入库数-返还性收入</t>
  </si>
  <si>
    <t>总计</t>
  </si>
  <si>
    <t>年初预算数</t>
  </si>
  <si>
    <t>调整后预算数</t>
  </si>
  <si>
    <t>执行数为调整后预算数的％</t>
  </si>
  <si>
    <t>一、政府性基金支出</t>
  </si>
  <si>
    <t>项目</t>
  </si>
  <si>
    <t>三、当年结余</t>
  </si>
  <si>
    <t>二、调入资金</t>
  </si>
  <si>
    <t>单位：万元</t>
  </si>
  <si>
    <t>一、镇级地方一般公共预算</t>
  </si>
  <si>
    <t>经济分类</t>
  </si>
  <si>
    <t>一、镇级地方一般公共预算收入</t>
  </si>
  <si>
    <t>城乡社区支出</t>
  </si>
  <si>
    <t>单位：万元</t>
  </si>
  <si>
    <t>项目</t>
  </si>
  <si>
    <t>年初预算数</t>
  </si>
  <si>
    <t>调整后预算数</t>
  </si>
  <si>
    <t>执行数</t>
  </si>
  <si>
    <t>执行数为调整后预算数的％</t>
  </si>
  <si>
    <t>一、政府性基金支出</t>
  </si>
  <si>
    <t>二、结转下年支出</t>
  </si>
  <si>
    <t>总计</t>
  </si>
  <si>
    <t>表十</t>
  </si>
  <si>
    <t>体制上解：指结账表中一般税收实际入库数-返还性收入</t>
  </si>
  <si>
    <t>单位：万元</t>
  </si>
  <si>
    <t>项目</t>
  </si>
  <si>
    <t>年初预算数</t>
  </si>
  <si>
    <t>执行数</t>
  </si>
  <si>
    <t>执行数为调整后预算数的％</t>
  </si>
  <si>
    <t>表三</t>
  </si>
  <si>
    <t>表四</t>
  </si>
  <si>
    <t>表五</t>
  </si>
  <si>
    <t>表六</t>
  </si>
  <si>
    <t>表七</t>
  </si>
  <si>
    <t>表八</t>
  </si>
  <si>
    <t>表九</t>
  </si>
  <si>
    <t>表十一</t>
  </si>
  <si>
    <t>2018年镇级预算执行情况
2019年镇级预算（草案）</t>
  </si>
  <si>
    <t>其他补助：目前仅指杨行、高境和庙行连锁超市财力分成</t>
  </si>
  <si>
    <t>说明：结账支出指财力结账表扣项，包括：出口退税上解、高新上解、城乡居民养老保险上解、援疆援藏上解等</t>
  </si>
  <si>
    <t>宝山区高境镇财政所编制</t>
  </si>
  <si>
    <t>宝山区高境镇2018年镇级一般公共预算收入执行情况表</t>
  </si>
  <si>
    <r>
      <t>1</t>
    </r>
    <r>
      <rPr>
        <sz val="12"/>
        <rFont val="宋体"/>
        <family val="0"/>
      </rPr>
      <t>、增值税</t>
    </r>
  </si>
  <si>
    <r>
      <t>2</t>
    </r>
    <r>
      <rPr>
        <sz val="12"/>
        <rFont val="宋体"/>
        <family val="0"/>
      </rPr>
      <t>、营业税</t>
    </r>
  </si>
  <si>
    <r>
      <t>3</t>
    </r>
    <r>
      <rPr>
        <sz val="12"/>
        <rFont val="宋体"/>
        <family val="0"/>
      </rPr>
      <t>、企业所得税</t>
    </r>
  </si>
  <si>
    <r>
      <t>4</t>
    </r>
    <r>
      <rPr>
        <sz val="12"/>
        <rFont val="宋体"/>
        <family val="0"/>
      </rPr>
      <t>、个人所得税</t>
    </r>
  </si>
  <si>
    <r>
      <t>5</t>
    </r>
    <r>
      <rPr>
        <sz val="12"/>
        <rFont val="宋体"/>
        <family val="0"/>
      </rPr>
      <t>、城市维护建设税</t>
    </r>
  </si>
  <si>
    <r>
      <t>6</t>
    </r>
    <r>
      <rPr>
        <sz val="12"/>
        <rFont val="宋体"/>
        <family val="0"/>
      </rPr>
      <t>、房产税</t>
    </r>
  </si>
  <si>
    <r>
      <t>7</t>
    </r>
    <r>
      <rPr>
        <sz val="12"/>
        <rFont val="宋体"/>
        <family val="0"/>
      </rPr>
      <t>、印花税</t>
    </r>
  </si>
  <si>
    <t>8、城镇土地使用税</t>
  </si>
  <si>
    <t>宝山区高境镇2018年镇级一般公共预算支出执行情况表</t>
  </si>
  <si>
    <t>一、镇级地方财政支出</t>
  </si>
  <si>
    <t>1、一般公共服务</t>
  </si>
  <si>
    <t>2、国防</t>
  </si>
  <si>
    <t>3、公共安全</t>
  </si>
  <si>
    <t>4、教育</t>
  </si>
  <si>
    <t>5、科学技术</t>
  </si>
  <si>
    <t>6、文化体育与传媒</t>
  </si>
  <si>
    <t>7、社会保障和就业</t>
  </si>
  <si>
    <t>8、医疗卫生和计划生育</t>
  </si>
  <si>
    <t>9、节能环保</t>
  </si>
  <si>
    <t>10、城乡社区事务</t>
  </si>
  <si>
    <t>11、农林水事务</t>
  </si>
  <si>
    <t>12、交通运输</t>
  </si>
  <si>
    <t>13、资源勘探电力信息等事务</t>
  </si>
  <si>
    <t>14、商业服务业等事务</t>
  </si>
  <si>
    <t>15、国土资源气象等事务</t>
  </si>
  <si>
    <t>16、住房保障支出</t>
  </si>
  <si>
    <t>17、粮油物资储备事务</t>
  </si>
  <si>
    <t>18、预备费</t>
  </si>
  <si>
    <t>19、其他支出</t>
  </si>
  <si>
    <t>宝山区高境镇2018年镇级一般公共预算基本支出执行情况表</t>
  </si>
  <si>
    <t>宝山区高境镇2019年镇级一般公共预算收入预算表</t>
  </si>
  <si>
    <t>宝山区高境镇2019年镇级一般公共预算支出功能分类预算表</t>
  </si>
  <si>
    <t>宝山区高境镇2018年镇级政府性基金收入执行情况表</t>
  </si>
  <si>
    <t>宝山区高境镇2018年镇级政府性基金支出执行情况表</t>
  </si>
  <si>
    <t>宝山区高境镇2019年镇级政府性基金收入预算表</t>
  </si>
  <si>
    <t>宝山区高境镇2019年镇级政府性基金支出预算表</t>
  </si>
  <si>
    <t>宝山区高境镇2019年“三公”经费支出预算表</t>
  </si>
  <si>
    <r>
      <t>宝山区高境镇201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年镇级一般公共预算基本支出经济分类预算表</t>
    </r>
  </si>
  <si>
    <t xml:space="preserve">  机关工资福利支出</t>
  </si>
  <si>
    <t xml:space="preserve">    工资奖金津补贴</t>
  </si>
  <si>
    <t xml:space="preserve">    社会保障缴费</t>
  </si>
  <si>
    <t xml:space="preserve">    住房公积金</t>
  </si>
  <si>
    <t xml:space="preserve">    其他工资福利支出</t>
  </si>
  <si>
    <t xml:space="preserve">  机关商品和服务支出</t>
  </si>
  <si>
    <t xml:space="preserve">    办公经费</t>
  </si>
  <si>
    <t xml:space="preserve">    会议费</t>
  </si>
  <si>
    <t xml:space="preserve">    培训费</t>
  </si>
  <si>
    <t xml:space="preserve">    公务接待费</t>
  </si>
  <si>
    <t xml:space="preserve">    因公出国(境)费用</t>
  </si>
  <si>
    <t xml:space="preserve">    公务用车运行维护费</t>
  </si>
  <si>
    <t xml:space="preserve">    维修(护)费</t>
  </si>
  <si>
    <t xml:space="preserve">    其他商品和服务支出</t>
  </si>
  <si>
    <t xml:space="preserve">  对事业单位经常性补助</t>
  </si>
  <si>
    <t xml:space="preserve">    工资福利支出</t>
  </si>
  <si>
    <t xml:space="preserve">    商品和服务支出</t>
  </si>
  <si>
    <t xml:space="preserve">    其他对事业单位补助</t>
  </si>
  <si>
    <t xml:space="preserve">    社会福利和救助</t>
  </si>
  <si>
    <t xml:space="preserve">    助学金</t>
  </si>
  <si>
    <t xml:space="preserve">    个人农业生产补贴</t>
  </si>
  <si>
    <t xml:space="preserve">    离退休费</t>
  </si>
  <si>
    <t xml:space="preserve">    其他对个人和家庭补助</t>
  </si>
  <si>
    <t xml:space="preserve">   工资津补贴</t>
  </si>
  <si>
    <t xml:space="preserve">   社会保障缴费</t>
  </si>
  <si>
    <t xml:space="preserve">   住房公积金</t>
  </si>
  <si>
    <t xml:space="preserve">   日常办公费</t>
  </si>
  <si>
    <t xml:space="preserve">   会议费</t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</si>
  <si>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培训费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</si>
  <si>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公务接待费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</si>
  <si>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*公务用车运行维护费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</si>
  <si>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维修（护）费</t>
    </r>
  </si>
  <si>
    <r>
      <t xml:space="preserve">   </t>
    </r>
    <r>
      <rPr>
        <sz val="12"/>
        <rFont val="宋体"/>
        <family val="0"/>
      </rPr>
      <t>其他商品和服务支出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</si>
  <si>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工资福利支出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</si>
  <si>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商品和服务支出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</si>
  <si>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社会福利和救助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</si>
  <si>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助学金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</si>
  <si>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离退休费</t>
    </r>
  </si>
  <si>
    <r>
      <t xml:space="preserve">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其他对个人和家庭的补助支出</t>
    </r>
  </si>
  <si>
    <t xml:space="preserve"> 对个人和家庭的补助</t>
  </si>
  <si>
    <t xml:space="preserve"> 对事业单位经常性补助</t>
  </si>
  <si>
    <t xml:space="preserve"> 机关商品和服务支出</t>
  </si>
  <si>
    <t xml:space="preserve">  机关工资福利支出</t>
  </si>
  <si>
    <t>6、文化旅游体育与传媒支出</t>
  </si>
  <si>
    <t>8、卫生健康支出</t>
  </si>
  <si>
    <t>调整后预算数</t>
  </si>
  <si>
    <t xml:space="preserve">  对个人和家庭的补助</t>
  </si>
  <si>
    <t>总计</t>
  </si>
  <si>
    <t>其他支出</t>
  </si>
  <si>
    <r>
      <t xml:space="preserve"> </t>
    </r>
    <r>
      <rPr>
        <sz val="12"/>
        <rFont val="宋体"/>
        <family val="0"/>
      </rPr>
      <t>国有土地使用权出让收入安排的支出</t>
    </r>
  </si>
  <si>
    <t xml:space="preserve"> 彩票公益金安排支出</t>
  </si>
  <si>
    <t>七、调入预算稳定调节基金</t>
  </si>
  <si>
    <r>
      <t xml:space="preserve"> </t>
    </r>
    <r>
      <rPr>
        <sz val="12"/>
        <rFont val="宋体"/>
        <family val="0"/>
      </rPr>
      <t>其中：国有土地使用权出让收入</t>
    </r>
  </si>
  <si>
    <r>
      <t xml:space="preserve">       </t>
    </r>
    <r>
      <rPr>
        <sz val="12"/>
        <rFont val="宋体"/>
        <family val="0"/>
      </rPr>
      <t>彩票公益金</t>
    </r>
  </si>
  <si>
    <t>上海市宝山区高境镇</t>
  </si>
  <si>
    <t>宝山区高境镇七届人大</t>
  </si>
  <si>
    <t xml:space="preserve">  六次会议文件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</si>
</sst>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_ "/>
    <numFmt numFmtId="186" formatCode="#,##0_ "/>
    <numFmt numFmtId="187" formatCode="#,##0_);[Red]\(#,##0\)"/>
    <numFmt numFmtId="188" formatCode="#,##0.0"/>
    <numFmt numFmtId="189" formatCode="0.0_ "/>
    <numFmt numFmtId="190" formatCode="#,##0.00_ "/>
    <numFmt numFmtId="191" formatCode="0.0000000_ "/>
    <numFmt numFmtId="192" formatCode="0.000000_ "/>
    <numFmt numFmtId="193" formatCode="0.00000_ "/>
    <numFmt numFmtId="194" formatCode="0.0000_ "/>
    <numFmt numFmtId="195" formatCode="0.000_ "/>
  </numFmts>
  <fonts count="51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b/>
      <sz val="14"/>
      <name val="宋体"/>
      <family val="0"/>
    </font>
    <font>
      <b/>
      <sz val="18"/>
      <name val="宋体"/>
      <family val="0"/>
    </font>
    <font>
      <b/>
      <sz val="28"/>
      <name val="黑体"/>
      <family val="3"/>
    </font>
    <font>
      <sz val="12"/>
      <color indexed="10"/>
      <name val="宋体"/>
      <family val="0"/>
    </font>
    <font>
      <sz val="10"/>
      <color indexed="8"/>
      <name val="Arial"/>
      <family val="2"/>
    </font>
    <font>
      <i/>
      <sz val="12"/>
      <name val="宋体"/>
      <family val="0"/>
    </font>
    <font>
      <sz val="16"/>
      <name val="黑体"/>
      <family val="3"/>
    </font>
    <font>
      <b/>
      <sz val="28"/>
      <name val="宋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b/>
      <sz val="18"/>
      <color indexed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9" fillId="22" borderId="8" applyNumberFormat="0" applyAlignment="0" applyProtection="0"/>
    <xf numFmtId="0" fontId="50" fillId="25" borderId="5" applyNumberFormat="0" applyAlignment="0" applyProtection="0"/>
    <xf numFmtId="0" fontId="2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10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41" applyFont="1" applyAlignment="1">
      <alignment horizontal="centerContinuous" vertical="center"/>
      <protection/>
    </xf>
    <xf numFmtId="0" fontId="4" fillId="0" borderId="10" xfId="41" applyFont="1" applyBorder="1">
      <alignment/>
      <protection/>
    </xf>
    <xf numFmtId="0" fontId="4" fillId="0" borderId="10" xfId="41" applyFont="1" applyBorder="1" applyAlignment="1">
      <alignment horizontal="center" vertical="center"/>
      <protection/>
    </xf>
    <xf numFmtId="184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84" fontId="0" fillId="0" borderId="10" xfId="41" applyNumberFormat="1" applyFont="1" applyBorder="1">
      <alignment/>
      <protection/>
    </xf>
    <xf numFmtId="0" fontId="0" fillId="0" borderId="10" xfId="41" applyFont="1" applyBorder="1">
      <alignment/>
      <protection/>
    </xf>
    <xf numFmtId="184" fontId="0" fillId="0" borderId="10" xfId="41" applyNumberFormat="1" applyFont="1" applyFill="1" applyBorder="1">
      <alignment/>
      <protection/>
    </xf>
    <xf numFmtId="184" fontId="9" fillId="0" borderId="10" xfId="41" applyNumberFormat="1" applyFont="1" applyFill="1" applyBorder="1">
      <alignment/>
      <protection/>
    </xf>
    <xf numFmtId="0" fontId="0" fillId="0" borderId="0" xfId="0" applyFont="1" applyAlignment="1">
      <alignment vertical="center" wrapText="1"/>
    </xf>
    <xf numFmtId="184" fontId="0" fillId="0" borderId="10" xfId="41" applyNumberFormat="1" applyFont="1" applyBorder="1">
      <alignment/>
      <protection/>
    </xf>
    <xf numFmtId="0" fontId="0" fillId="0" borderId="10" xfId="41" applyFont="1" applyBorder="1">
      <alignment/>
      <protection/>
    </xf>
    <xf numFmtId="184" fontId="0" fillId="0" borderId="10" xfId="41" applyNumberFormat="1" applyFont="1" applyFill="1" applyBorder="1">
      <alignment/>
      <protection/>
    </xf>
    <xf numFmtId="0" fontId="0" fillId="0" borderId="10" xfId="41" applyFont="1" applyFill="1" applyBorder="1">
      <alignment/>
      <protection/>
    </xf>
    <xf numFmtId="0" fontId="4" fillId="0" borderId="10" xfId="41" applyFont="1" applyFill="1" applyBorder="1">
      <alignment/>
      <protection/>
    </xf>
    <xf numFmtId="0" fontId="4" fillId="0" borderId="10" xfId="41" applyFont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33" borderId="10" xfId="41" applyFont="1" applyFill="1" applyBorder="1">
      <alignment/>
      <protection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18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9" fillId="0" borderId="0" xfId="34" applyNumberFormat="1" applyFont="1" applyFill="1" applyBorder="1" applyAlignment="1">
      <alignment horizontal="center" vertical="center"/>
      <protection/>
    </xf>
    <xf numFmtId="184" fontId="15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4" fillId="0" borderId="0" xfId="41" applyFont="1" applyAlignment="1">
      <alignment horizontal="right" vertical="center"/>
      <protection/>
    </xf>
    <xf numFmtId="0" fontId="0" fillId="0" borderId="10" xfId="41" applyFont="1" applyBorder="1" applyAlignment="1">
      <alignment horizontal="center" vertical="center" wrapText="1"/>
      <protection/>
    </xf>
    <xf numFmtId="0" fontId="0" fillId="0" borderId="10" xfId="41" applyFont="1" applyBorder="1">
      <alignment/>
      <protection/>
    </xf>
    <xf numFmtId="186" fontId="0" fillId="0" borderId="10" xfId="53" applyNumberFormat="1" applyFont="1" applyBorder="1" applyAlignment="1">
      <alignment horizontal="center"/>
    </xf>
    <xf numFmtId="186" fontId="0" fillId="0" borderId="10" xfId="53" applyNumberFormat="1" applyFont="1" applyBorder="1" applyAlignment="1">
      <alignment horizontal="center"/>
    </xf>
    <xf numFmtId="186" fontId="0" fillId="0" borderId="0" xfId="53" applyNumberFormat="1" applyFont="1" applyAlignment="1">
      <alignment horizontal="center" vertical="center"/>
    </xf>
    <xf numFmtId="186" fontId="0" fillId="0" borderId="10" xfId="53" applyNumberFormat="1" applyFont="1" applyFill="1" applyBorder="1" applyAlignment="1">
      <alignment horizontal="center"/>
    </xf>
    <xf numFmtId="186" fontId="0" fillId="0" borderId="10" xfId="53" applyNumberFormat="1" applyFont="1" applyFill="1" applyBorder="1" applyAlignment="1">
      <alignment horizontal="center"/>
    </xf>
    <xf numFmtId="0" fontId="4" fillId="0" borderId="10" xfId="41" applyFont="1" applyBorder="1">
      <alignment/>
      <protection/>
    </xf>
    <xf numFmtId="0" fontId="0" fillId="0" borderId="10" xfId="41" applyFont="1" applyBorder="1">
      <alignment/>
      <protection/>
    </xf>
    <xf numFmtId="0" fontId="0" fillId="0" borderId="10" xfId="0" applyFont="1" applyBorder="1" applyAlignment="1">
      <alignment/>
    </xf>
    <xf numFmtId="0" fontId="0" fillId="0" borderId="10" xfId="41" applyFont="1" applyFill="1" applyBorder="1">
      <alignment/>
      <protection/>
    </xf>
    <xf numFmtId="0" fontId="0" fillId="33" borderId="10" xfId="41" applyFont="1" applyFill="1" applyBorder="1">
      <alignment/>
      <protection/>
    </xf>
    <xf numFmtId="187" fontId="0" fillId="0" borderId="10" xfId="41" applyNumberFormat="1" applyFont="1" applyFill="1" applyBorder="1" applyAlignment="1">
      <alignment horizontal="center" vertical="center"/>
      <protection/>
    </xf>
    <xf numFmtId="185" fontId="0" fillId="0" borderId="10" xfId="41" applyNumberFormat="1" applyFont="1" applyBorder="1" applyAlignment="1">
      <alignment horizontal="center"/>
      <protection/>
    </xf>
    <xf numFmtId="184" fontId="0" fillId="0" borderId="10" xfId="41" applyNumberFormat="1" applyFont="1" applyBorder="1">
      <alignment/>
      <protection/>
    </xf>
    <xf numFmtId="184" fontId="4" fillId="0" borderId="10" xfId="41" applyNumberFormat="1" applyFont="1" applyBorder="1">
      <alignment/>
      <protection/>
    </xf>
    <xf numFmtId="0" fontId="4" fillId="0" borderId="0" xfId="0" applyFont="1" applyAlignment="1">
      <alignment vertical="center"/>
    </xf>
    <xf numFmtId="0" fontId="4" fillId="0" borderId="10" xfId="41" applyFont="1" applyBorder="1">
      <alignment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41" fontId="0" fillId="0" borderId="0" xfId="53" applyFont="1" applyAlignment="1">
      <alignment vertical="center"/>
    </xf>
    <xf numFmtId="41" fontId="0" fillId="0" borderId="0" xfId="53" applyFont="1" applyAlignment="1">
      <alignment vertical="center"/>
    </xf>
    <xf numFmtId="41" fontId="4" fillId="0" borderId="0" xfId="53" applyFont="1" applyAlignment="1">
      <alignment vertical="center"/>
    </xf>
    <xf numFmtId="41" fontId="0" fillId="0" borderId="0" xfId="53" applyFont="1" applyAlignment="1">
      <alignment vertical="center"/>
    </xf>
    <xf numFmtId="41" fontId="4" fillId="0" borderId="0" xfId="53" applyFont="1" applyAlignment="1">
      <alignment vertical="center"/>
    </xf>
    <xf numFmtId="187" fontId="0" fillId="0" borderId="10" xfId="41" applyNumberFormat="1" applyFont="1" applyFill="1" applyBorder="1" applyAlignment="1">
      <alignment horizontal="center" vertical="center"/>
      <protection/>
    </xf>
    <xf numFmtId="0" fontId="0" fillId="0" borderId="10" xfId="41" applyFont="1" applyBorder="1" applyAlignment="1">
      <alignment horizontal="center" vertical="center" wrapText="1"/>
      <protection/>
    </xf>
    <xf numFmtId="185" fontId="0" fillId="0" borderId="10" xfId="41" applyNumberFormat="1" applyFont="1" applyBorder="1" applyAlignment="1">
      <alignment horizontal="center"/>
      <protection/>
    </xf>
    <xf numFmtId="0" fontId="4" fillId="0" borderId="10" xfId="41" applyFont="1" applyBorder="1" applyAlignment="1">
      <alignment horizontal="center" vertical="center"/>
      <protection/>
    </xf>
    <xf numFmtId="186" fontId="0" fillId="0" borderId="0" xfId="53" applyNumberFormat="1" applyFont="1" applyBorder="1" applyAlignment="1">
      <alignment horizontal="center"/>
    </xf>
    <xf numFmtId="0" fontId="0" fillId="33" borderId="10" xfId="41" applyFont="1" applyFill="1" applyBorder="1" applyAlignment="1">
      <alignment/>
      <protection/>
    </xf>
    <xf numFmtId="187" fontId="0" fillId="0" borderId="10" xfId="41" applyNumberFormat="1" applyFont="1" applyBorder="1" applyAlignment="1">
      <alignment horizontal="center"/>
      <protection/>
    </xf>
    <xf numFmtId="0" fontId="0" fillId="33" borderId="10" xfId="41" applyFont="1" applyFill="1" applyBorder="1" applyAlignment="1">
      <alignment/>
      <protection/>
    </xf>
    <xf numFmtId="0" fontId="4" fillId="33" borderId="10" xfId="41" applyFont="1" applyFill="1" applyBorder="1" applyAlignment="1">
      <alignment/>
      <protection/>
    </xf>
    <xf numFmtId="186" fontId="0" fillId="0" borderId="10" xfId="41" applyNumberFormat="1" applyFont="1" applyFill="1" applyBorder="1" applyAlignment="1">
      <alignment horizontal="center" vertical="center"/>
      <protection/>
    </xf>
    <xf numFmtId="189" fontId="0" fillId="0" borderId="10" xfId="41" applyNumberFormat="1" applyFont="1" applyBorder="1" applyAlignment="1">
      <alignment horizontal="center" vertical="center" wrapText="1"/>
      <protection/>
    </xf>
    <xf numFmtId="186" fontId="0" fillId="0" borderId="10" xfId="53" applyNumberFormat="1" applyFont="1" applyBorder="1" applyAlignment="1">
      <alignment horizontal="center"/>
    </xf>
    <xf numFmtId="185" fontId="0" fillId="0" borderId="1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4" fillId="0" borderId="10" xfId="4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4" fillId="0" borderId="11" xfId="41" applyFont="1" applyBorder="1" applyAlignment="1">
      <alignment horizontal="center" vertical="center" wrapText="1"/>
      <protection/>
    </xf>
    <xf numFmtId="0" fontId="4" fillId="0" borderId="12" xfId="41" applyFont="1" applyBorder="1" applyAlignment="1">
      <alignment horizontal="center" vertical="center" wrapText="1"/>
      <protection/>
    </xf>
    <xf numFmtId="41" fontId="4" fillId="0" borderId="11" xfId="53" applyFont="1" applyBorder="1" applyAlignment="1">
      <alignment vertical="center" wrapText="1"/>
    </xf>
    <xf numFmtId="41" fontId="4" fillId="0" borderId="12" xfId="53" applyFont="1" applyBorder="1" applyAlignment="1">
      <alignment vertical="center" wrapText="1"/>
    </xf>
    <xf numFmtId="41" fontId="4" fillId="0" borderId="11" xfId="53" applyFont="1" applyBorder="1" applyAlignment="1">
      <alignment vertical="center" wrapText="1"/>
    </xf>
    <xf numFmtId="41" fontId="4" fillId="0" borderId="12" xfId="53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6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百分比_330026_2007_20071230_003855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3070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D7" sqref="D7:D11"/>
    </sheetView>
  </sheetViews>
  <sheetFormatPr defaultColWidth="9.00390625" defaultRowHeight="14.25"/>
  <cols>
    <col min="1" max="1" width="44.25390625" style="0" customWidth="1"/>
    <col min="2" max="2" width="12.625" style="0" customWidth="1"/>
    <col min="3" max="3" width="10.75390625" style="0" customWidth="1"/>
    <col min="4" max="4" width="10.00390625" style="0" customWidth="1"/>
    <col min="5" max="5" width="14.125" style="0" customWidth="1"/>
    <col min="6" max="6" width="13.875" style="0" customWidth="1"/>
  </cols>
  <sheetData>
    <row r="1" ht="21" customHeight="1"/>
    <row r="2" spans="1:5" ht="22.5">
      <c r="A2" s="90" t="s">
        <v>122</v>
      </c>
      <c r="B2" s="90"/>
      <c r="C2" s="90"/>
      <c r="D2" s="90"/>
      <c r="E2" s="90"/>
    </row>
    <row r="3" spans="1:5" s="9" customFormat="1" ht="15.75" customHeight="1">
      <c r="A3" s="13"/>
      <c r="B3" s="13"/>
      <c r="C3" s="13"/>
      <c r="D3" s="13"/>
      <c r="E3" s="5" t="s">
        <v>81</v>
      </c>
    </row>
    <row r="4" s="9" customFormat="1" ht="15.75" customHeight="1">
      <c r="E4" s="5" t="s">
        <v>60</v>
      </c>
    </row>
    <row r="5" spans="1:5" s="23" customFormat="1" ht="15.75" customHeight="1">
      <c r="A5" s="93" t="s">
        <v>61</v>
      </c>
      <c r="B5" s="93" t="s">
        <v>62</v>
      </c>
      <c r="C5" s="93" t="s">
        <v>63</v>
      </c>
      <c r="D5" s="93" t="s">
        <v>64</v>
      </c>
      <c r="E5" s="93" t="s">
        <v>65</v>
      </c>
    </row>
    <row r="6" spans="1:5" s="23" customFormat="1" ht="15.75" customHeight="1">
      <c r="A6" s="94"/>
      <c r="B6" s="94"/>
      <c r="C6" s="94"/>
      <c r="D6" s="94"/>
      <c r="E6" s="94"/>
    </row>
    <row r="7" spans="1:5" s="9" customFormat="1" ht="15.75" customHeight="1">
      <c r="A7" s="3" t="s">
        <v>66</v>
      </c>
      <c r="B7" s="76">
        <v>18053</v>
      </c>
      <c r="C7" s="76">
        <f>C8+C10</f>
        <v>16879</v>
      </c>
      <c r="D7" s="76">
        <f>D8+D10</f>
        <v>16879</v>
      </c>
      <c r="E7" s="76">
        <f>D7/C7*100</f>
        <v>100</v>
      </c>
    </row>
    <row r="8" spans="1:5" s="9" customFormat="1" ht="15.75" customHeight="1">
      <c r="A8" s="64" t="s">
        <v>59</v>
      </c>
      <c r="B8" s="76">
        <v>18050</v>
      </c>
      <c r="C8" s="76">
        <v>16876</v>
      </c>
      <c r="D8" s="76">
        <v>16876</v>
      </c>
      <c r="E8" s="76">
        <f>D8/C8*100</f>
        <v>100</v>
      </c>
    </row>
    <row r="9" spans="1:5" s="9" customFormat="1" ht="15.75" customHeight="1">
      <c r="A9" s="77" t="s">
        <v>176</v>
      </c>
      <c r="B9" s="76">
        <v>18050</v>
      </c>
      <c r="C9" s="76">
        <v>16876</v>
      </c>
      <c r="D9" s="76">
        <v>16876</v>
      </c>
      <c r="E9" s="76">
        <f>D9/C9*100</f>
        <v>100</v>
      </c>
    </row>
    <row r="10" spans="1:5" s="9" customFormat="1" ht="15.75" customHeight="1">
      <c r="A10" s="78" t="s">
        <v>175</v>
      </c>
      <c r="B10" s="76">
        <v>3</v>
      </c>
      <c r="C10" s="76">
        <v>3</v>
      </c>
      <c r="D10" s="76">
        <v>3</v>
      </c>
      <c r="E10" s="76">
        <f>D10/C10*100</f>
        <v>100</v>
      </c>
    </row>
    <row r="11" spans="1:5" s="9" customFormat="1" ht="15.75" customHeight="1">
      <c r="A11" s="77" t="s">
        <v>177</v>
      </c>
      <c r="B11" s="76">
        <v>3</v>
      </c>
      <c r="C11" s="76">
        <v>3</v>
      </c>
      <c r="D11" s="76">
        <v>3</v>
      </c>
      <c r="E11" s="76">
        <f>D11/C11*100</f>
        <v>100</v>
      </c>
    </row>
    <row r="12" spans="1:5" s="9" customFormat="1" ht="15.75" customHeight="1">
      <c r="A12" s="46"/>
      <c r="B12" s="24"/>
      <c r="C12" s="24"/>
      <c r="D12" s="24"/>
      <c r="E12" s="24"/>
    </row>
    <row r="13" spans="1:5" s="9" customFormat="1" ht="15.75" customHeight="1">
      <c r="A13" s="32"/>
      <c r="B13" s="24"/>
      <c r="C13" s="24"/>
      <c r="D13" s="24"/>
      <c r="E13" s="24"/>
    </row>
    <row r="14" spans="1:5" s="9" customFormat="1" ht="15.75" customHeight="1">
      <c r="A14" s="6" t="s">
        <v>67</v>
      </c>
      <c r="B14" s="26"/>
      <c r="C14" s="26"/>
      <c r="D14" s="26"/>
      <c r="E14" s="24"/>
    </row>
    <row r="15" spans="1:5" s="9" customFormat="1" ht="15.75" customHeight="1">
      <c r="A15" s="6"/>
      <c r="B15" s="26"/>
      <c r="C15" s="26"/>
      <c r="D15" s="26"/>
      <c r="E15" s="24"/>
    </row>
    <row r="16" spans="1:5" s="9" customFormat="1" ht="15.75" customHeight="1">
      <c r="A16" s="6"/>
      <c r="B16" s="26"/>
      <c r="C16" s="26"/>
      <c r="D16" s="26"/>
      <c r="E16" s="24"/>
    </row>
    <row r="17" spans="1:5" s="9" customFormat="1" ht="15.75" customHeight="1">
      <c r="A17" s="6"/>
      <c r="B17" s="26"/>
      <c r="C17" s="26"/>
      <c r="D17" s="26"/>
      <c r="E17" s="24"/>
    </row>
    <row r="18" spans="1:5" s="9" customFormat="1" ht="15.75" customHeight="1">
      <c r="A18" s="6"/>
      <c r="B18" s="26"/>
      <c r="C18" s="26"/>
      <c r="D18" s="26"/>
      <c r="E18" s="24"/>
    </row>
    <row r="19" spans="1:5" s="9" customFormat="1" ht="15.75" customHeight="1">
      <c r="A19" s="6"/>
      <c r="B19" s="26"/>
      <c r="C19" s="26"/>
      <c r="D19" s="26"/>
      <c r="E19" s="24"/>
    </row>
    <row r="20" spans="1:5" s="9" customFormat="1" ht="15.75" customHeight="1">
      <c r="A20" s="6"/>
      <c r="B20" s="26"/>
      <c r="C20" s="26"/>
      <c r="D20" s="26"/>
      <c r="E20" s="24"/>
    </row>
    <row r="21" spans="1:5" s="9" customFormat="1" ht="15.75" customHeight="1">
      <c r="A21" s="6"/>
      <c r="B21" s="26"/>
      <c r="C21" s="26"/>
      <c r="D21" s="26"/>
      <c r="E21" s="24"/>
    </row>
    <row r="22" spans="1:5" s="9" customFormat="1" ht="15.75" customHeight="1">
      <c r="A22" s="6"/>
      <c r="B22" s="26"/>
      <c r="C22" s="26"/>
      <c r="D22" s="26"/>
      <c r="E22" s="24"/>
    </row>
    <row r="23" spans="1:5" s="9" customFormat="1" ht="15.75" customHeight="1">
      <c r="A23" s="6"/>
      <c r="B23" s="26"/>
      <c r="C23" s="26"/>
      <c r="D23" s="26"/>
      <c r="E23" s="24"/>
    </row>
    <row r="24" spans="1:5" s="9" customFormat="1" ht="15.75" customHeight="1">
      <c r="A24" s="6"/>
      <c r="B24" s="26"/>
      <c r="C24" s="26"/>
      <c r="D24" s="22"/>
      <c r="E24" s="24"/>
    </row>
    <row r="25" spans="1:5" s="9" customFormat="1" ht="15.75" customHeight="1">
      <c r="A25" s="6"/>
      <c r="B25" s="26"/>
      <c r="C25" s="26"/>
      <c r="D25" s="26"/>
      <c r="E25" s="24"/>
    </row>
    <row r="26" spans="1:5" s="9" customFormat="1" ht="15.75" customHeight="1">
      <c r="A26" s="14"/>
      <c r="B26" s="26"/>
      <c r="C26" s="26"/>
      <c r="D26" s="26"/>
      <c r="E26" s="26"/>
    </row>
    <row r="27" spans="1:5" s="9" customFormat="1" ht="15.75" customHeight="1">
      <c r="A27" s="7" t="s">
        <v>68</v>
      </c>
      <c r="B27" s="24"/>
      <c r="C27" s="24"/>
      <c r="D27" s="24"/>
      <c r="E27" s="24"/>
    </row>
    <row r="28" ht="14.25">
      <c r="E28" s="8"/>
    </row>
    <row r="29" ht="14.25">
      <c r="D29" s="8"/>
    </row>
    <row r="30" ht="14.25">
      <c r="D30" s="8"/>
    </row>
    <row r="31" ht="14.25">
      <c r="C31" s="8"/>
    </row>
  </sheetData>
  <sheetProtection/>
  <mergeCells count="6">
    <mergeCell ref="A2:E2"/>
    <mergeCell ref="A5:A6"/>
    <mergeCell ref="B5:B6"/>
    <mergeCell ref="D5:D6"/>
    <mergeCell ref="E5:E6"/>
    <mergeCell ref="C5:C6"/>
  </mergeCells>
  <printOptions horizontalCentered="1"/>
  <pageMargins left="0.2362204724409449" right="0.15748031496062992" top="0.31496062992125984" bottom="0.31496062992125984" header="0.2755905511811024" footer="0.35433070866141736"/>
  <pageSetup firstPageNumber="1" useFirstPageNumber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36.00390625" style="0" customWidth="1"/>
    <col min="2" max="2" width="15.50390625" style="0" customWidth="1"/>
    <col min="3" max="4" width="17.125" style="0" customWidth="1"/>
    <col min="5" max="5" width="13.875" style="0" customWidth="1"/>
  </cols>
  <sheetData>
    <row r="1" ht="21" customHeight="1"/>
    <row r="2" spans="1:4" ht="22.5">
      <c r="A2" s="90" t="s">
        <v>123</v>
      </c>
      <c r="B2" s="90"/>
      <c r="C2" s="90"/>
      <c r="D2" s="90"/>
    </row>
    <row r="3" spans="1:4" s="9" customFormat="1" ht="15.75" customHeight="1">
      <c r="A3" s="13"/>
      <c r="B3" s="13"/>
      <c r="C3" s="13"/>
      <c r="D3" s="5" t="s">
        <v>82</v>
      </c>
    </row>
    <row r="4" s="9" customFormat="1" ht="15.75" customHeight="1">
      <c r="D4" s="5" t="s">
        <v>55</v>
      </c>
    </row>
    <row r="5" spans="1:4" s="23" customFormat="1" ht="15.75" customHeight="1">
      <c r="A5" s="91" t="s">
        <v>52</v>
      </c>
      <c r="B5" s="93" t="s">
        <v>23</v>
      </c>
      <c r="C5" s="91" t="s">
        <v>28</v>
      </c>
      <c r="D5" s="91" t="s">
        <v>17</v>
      </c>
    </row>
    <row r="6" spans="1:4" s="23" customFormat="1" ht="15.75" customHeight="1">
      <c r="A6" s="91"/>
      <c r="B6" s="94"/>
      <c r="C6" s="91"/>
      <c r="D6" s="91"/>
    </row>
    <row r="7" spans="1:4" s="9" customFormat="1" ht="15.75" customHeight="1">
      <c r="A7" s="6" t="s">
        <v>25</v>
      </c>
      <c r="B7" s="76">
        <f>SUM(B8:B9)</f>
        <v>16879</v>
      </c>
      <c r="C7" s="76">
        <v>3</v>
      </c>
      <c r="D7" s="76">
        <f>C7/B7*100</f>
        <v>0.01777356478464364</v>
      </c>
    </row>
    <row r="8" spans="1:4" s="9" customFormat="1" ht="15.75" customHeight="1">
      <c r="A8" s="75" t="s">
        <v>179</v>
      </c>
      <c r="B8" s="76">
        <v>16876</v>
      </c>
      <c r="C8" s="76">
        <v>0</v>
      </c>
      <c r="D8" s="76">
        <f>C8/B8*100</f>
        <v>0</v>
      </c>
    </row>
    <row r="9" spans="1:4" s="9" customFormat="1" ht="15.75" customHeight="1">
      <c r="A9" s="46" t="s">
        <v>180</v>
      </c>
      <c r="B9" s="76">
        <v>3</v>
      </c>
      <c r="C9" s="76">
        <v>3</v>
      </c>
      <c r="D9" s="76">
        <f>C9/B9*100</f>
        <v>100</v>
      </c>
    </row>
    <row r="10" spans="1:4" s="9" customFormat="1" ht="15.75" customHeight="1">
      <c r="A10" s="6"/>
      <c r="B10" s="24"/>
      <c r="C10" s="24"/>
      <c r="D10" s="24"/>
    </row>
    <row r="11" spans="1:4" s="9" customFormat="1" ht="15.75" customHeight="1">
      <c r="A11" s="3" t="s">
        <v>54</v>
      </c>
      <c r="B11" s="24"/>
      <c r="C11" s="24"/>
      <c r="D11" s="24"/>
    </row>
    <row r="12" spans="1:4" s="9" customFormat="1" ht="15.75" customHeight="1">
      <c r="A12" s="3" t="s">
        <v>24</v>
      </c>
      <c r="B12" s="24"/>
      <c r="C12" s="24"/>
      <c r="D12" s="24"/>
    </row>
    <row r="13" spans="1:4" s="9" customFormat="1" ht="15.75" customHeight="1">
      <c r="A13" s="6"/>
      <c r="B13" s="16"/>
      <c r="C13" s="16"/>
      <c r="D13" s="24"/>
    </row>
    <row r="14" spans="1:4" s="9" customFormat="1" ht="15.75" customHeight="1">
      <c r="A14" s="28"/>
      <c r="B14" s="16"/>
      <c r="C14" s="16"/>
      <c r="D14" s="24"/>
    </row>
    <row r="15" spans="1:4" s="9" customFormat="1" ht="15.75" customHeight="1">
      <c r="A15" s="6"/>
      <c r="B15" s="26"/>
      <c r="C15" s="26"/>
      <c r="D15" s="26"/>
    </row>
    <row r="16" spans="1:4" s="9" customFormat="1" ht="15.75" customHeight="1">
      <c r="A16" s="6"/>
      <c r="B16" s="26"/>
      <c r="C16" s="26"/>
      <c r="D16" s="26"/>
    </row>
    <row r="17" spans="1:4" s="9" customFormat="1" ht="15.75" customHeight="1">
      <c r="A17" s="14"/>
      <c r="B17" s="26"/>
      <c r="C17" s="26"/>
      <c r="D17" s="26"/>
    </row>
    <row r="18" spans="1:4" s="9" customFormat="1" ht="15.75" customHeight="1">
      <c r="A18" s="14"/>
      <c r="B18" s="26"/>
      <c r="C18" s="26"/>
      <c r="D18" s="26"/>
    </row>
    <row r="19" spans="1:4" s="9" customFormat="1" ht="15.75" customHeight="1">
      <c r="A19" s="14"/>
      <c r="B19" s="26"/>
      <c r="C19" s="26"/>
      <c r="D19" s="26"/>
    </row>
    <row r="20" spans="1:4" s="9" customFormat="1" ht="15.75" customHeight="1">
      <c r="A20" s="14"/>
      <c r="B20" s="26"/>
      <c r="C20" s="26"/>
      <c r="D20" s="26"/>
    </row>
    <row r="21" spans="1:4" s="9" customFormat="1" ht="15.75" customHeight="1">
      <c r="A21" s="14"/>
      <c r="B21" s="26"/>
      <c r="C21" s="26"/>
      <c r="D21" s="26"/>
    </row>
    <row r="22" spans="1:4" s="9" customFormat="1" ht="15.75" customHeight="1">
      <c r="A22" s="7" t="s">
        <v>15</v>
      </c>
      <c r="B22" s="24"/>
      <c r="C22" s="24"/>
      <c r="D22" s="24"/>
    </row>
    <row r="23" ht="14.25">
      <c r="D23" s="8"/>
    </row>
    <row r="26" ht="14.25">
      <c r="C26" s="8"/>
    </row>
  </sheetData>
  <sheetProtection/>
  <mergeCells count="5">
    <mergeCell ref="A2:D2"/>
    <mergeCell ref="A5:A6"/>
    <mergeCell ref="B5:B6"/>
    <mergeCell ref="D5:D6"/>
    <mergeCell ref="C5:C6"/>
  </mergeCells>
  <printOptions horizontalCentered="1"/>
  <pageMargins left="0.2362204724409449" right="0.15748031496062992" top="0.31496062992125984" bottom="0.31496062992125984" header="0.2755905511811024" footer="0.35433070866141736"/>
  <pageSetup firstPageNumber="1" useFirstPageNumber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1">
      <selection activeCell="E8" sqref="E8"/>
    </sheetView>
  </sheetViews>
  <sheetFormatPr defaultColWidth="9.00390625" defaultRowHeight="14.25"/>
  <cols>
    <col min="1" max="1" width="46.375" style="0" customWidth="1"/>
    <col min="2" max="2" width="15.75390625" style="0" customWidth="1"/>
    <col min="3" max="3" width="13.625" style="0" customWidth="1"/>
    <col min="4" max="4" width="13.125" style="0" customWidth="1"/>
    <col min="5" max="5" width="13.875" style="0" customWidth="1"/>
  </cols>
  <sheetData>
    <row r="1" ht="21" customHeight="1"/>
    <row r="2" spans="1:4" ht="22.5">
      <c r="A2" s="90" t="s">
        <v>124</v>
      </c>
      <c r="B2" s="90"/>
      <c r="C2" s="90"/>
      <c r="D2" s="90"/>
    </row>
    <row r="3" spans="1:4" s="9" customFormat="1" ht="15.75" customHeight="1">
      <c r="A3" s="13"/>
      <c r="B3" s="13"/>
      <c r="C3" s="13"/>
      <c r="D3" s="5" t="s">
        <v>69</v>
      </c>
    </row>
    <row r="4" s="9" customFormat="1" ht="15.75" customHeight="1">
      <c r="D4" s="5" t="s">
        <v>55</v>
      </c>
    </row>
    <row r="5" spans="1:4" s="23" customFormat="1" ht="15.75" customHeight="1">
      <c r="A5" s="91" t="s">
        <v>52</v>
      </c>
      <c r="B5" s="91" t="s">
        <v>23</v>
      </c>
      <c r="C5" s="91" t="s">
        <v>28</v>
      </c>
      <c r="D5" s="91" t="s">
        <v>17</v>
      </c>
    </row>
    <row r="6" spans="1:4" s="23" customFormat="1" ht="15.75" customHeight="1">
      <c r="A6" s="91"/>
      <c r="B6" s="91"/>
      <c r="C6" s="91"/>
      <c r="D6" s="91"/>
    </row>
    <row r="7" spans="1:4" s="9" customFormat="1" ht="15.75" customHeight="1">
      <c r="A7" s="3" t="s">
        <v>51</v>
      </c>
      <c r="B7" s="76">
        <f>B8+B10</f>
        <v>16879</v>
      </c>
      <c r="C7" s="76">
        <v>3</v>
      </c>
      <c r="D7" s="76">
        <f>C7/B7*100</f>
        <v>0.01777356478464364</v>
      </c>
    </row>
    <row r="8" spans="1:4" s="9" customFormat="1" ht="15.75" customHeight="1">
      <c r="A8" s="64" t="s">
        <v>59</v>
      </c>
      <c r="B8" s="76">
        <v>16876</v>
      </c>
      <c r="C8" s="76">
        <v>0</v>
      </c>
      <c r="D8" s="76">
        <f>C8/B8*100</f>
        <v>0</v>
      </c>
    </row>
    <row r="9" spans="1:4" s="9" customFormat="1" ht="15.75" customHeight="1">
      <c r="A9" s="77" t="s">
        <v>176</v>
      </c>
      <c r="B9" s="76">
        <v>16876</v>
      </c>
      <c r="C9" s="76">
        <v>0</v>
      </c>
      <c r="D9" s="76">
        <f>C9/B9*100</f>
        <v>0</v>
      </c>
    </row>
    <row r="10" spans="1:4" s="9" customFormat="1" ht="15.75" customHeight="1">
      <c r="A10" s="78" t="s">
        <v>175</v>
      </c>
      <c r="B10" s="76">
        <v>3</v>
      </c>
      <c r="C10" s="76">
        <v>3</v>
      </c>
      <c r="D10" s="76">
        <f>C10/B10*100</f>
        <v>100</v>
      </c>
    </row>
    <row r="11" spans="1:4" s="9" customFormat="1" ht="15.75" customHeight="1">
      <c r="A11" s="77" t="s">
        <v>177</v>
      </c>
      <c r="B11" s="76">
        <v>3</v>
      </c>
      <c r="C11" s="76">
        <v>3</v>
      </c>
      <c r="D11" s="76">
        <f>C11/B11*100</f>
        <v>100</v>
      </c>
    </row>
    <row r="12" spans="1:4" s="9" customFormat="1" ht="15.75" customHeight="1">
      <c r="A12" s="77"/>
      <c r="B12" s="24"/>
      <c r="C12" s="24"/>
      <c r="D12" s="24"/>
    </row>
    <row r="13" spans="1:4" s="9" customFormat="1" ht="15.75" customHeight="1">
      <c r="A13" s="6" t="s">
        <v>14</v>
      </c>
      <c r="B13" s="24"/>
      <c r="C13" s="24"/>
      <c r="D13" s="24"/>
    </row>
    <row r="14" spans="1:4" s="9" customFormat="1" ht="15.75" customHeight="1">
      <c r="A14" s="6"/>
      <c r="B14" s="24"/>
      <c r="C14" s="24"/>
      <c r="D14" s="24"/>
    </row>
    <row r="15" spans="1:4" s="9" customFormat="1" ht="15.75" customHeight="1">
      <c r="A15" s="6"/>
      <c r="B15" s="24"/>
      <c r="C15" s="24"/>
      <c r="D15" s="24"/>
    </row>
    <row r="16" spans="1:4" s="9" customFormat="1" ht="15.75" customHeight="1">
      <c r="A16" s="6"/>
      <c r="B16" s="24"/>
      <c r="C16" s="24"/>
      <c r="D16" s="24"/>
    </row>
    <row r="17" spans="1:4" s="9" customFormat="1" ht="15.75" customHeight="1">
      <c r="A17" s="6"/>
      <c r="B17" s="24"/>
      <c r="C17" s="24"/>
      <c r="D17" s="24"/>
    </row>
    <row r="18" spans="1:4" s="9" customFormat="1" ht="15.75" customHeight="1">
      <c r="A18" s="6"/>
      <c r="B18" s="24"/>
      <c r="C18" s="24"/>
      <c r="D18" s="24"/>
    </row>
    <row r="19" spans="1:4" s="9" customFormat="1" ht="15.75" customHeight="1">
      <c r="A19" s="6"/>
      <c r="B19" s="24"/>
      <c r="C19" s="24"/>
      <c r="D19" s="24"/>
    </row>
    <row r="20" spans="1:4" s="9" customFormat="1" ht="15.75" customHeight="1">
      <c r="A20" s="6"/>
      <c r="B20" s="24"/>
      <c r="C20" s="24"/>
      <c r="D20" s="24"/>
    </row>
    <row r="21" spans="1:4" s="9" customFormat="1" ht="15.75" customHeight="1">
      <c r="A21" s="6"/>
      <c r="B21" s="24"/>
      <c r="C21" s="24"/>
      <c r="D21" s="24"/>
    </row>
    <row r="22" spans="1:4" s="9" customFormat="1" ht="15.75" customHeight="1">
      <c r="A22" s="6"/>
      <c r="B22" s="24"/>
      <c r="C22" s="24"/>
      <c r="D22" s="24"/>
    </row>
    <row r="23" spans="1:4" s="9" customFormat="1" ht="15.75" customHeight="1">
      <c r="A23" s="6"/>
      <c r="B23" s="24"/>
      <c r="C23" s="24"/>
      <c r="D23" s="24"/>
    </row>
    <row r="24" spans="1:4" s="9" customFormat="1" ht="15.75" customHeight="1">
      <c r="A24" s="6"/>
      <c r="B24" s="24"/>
      <c r="C24" s="24"/>
      <c r="D24" s="24"/>
    </row>
    <row r="25" spans="1:4" s="9" customFormat="1" ht="15.75" customHeight="1">
      <c r="A25" s="14"/>
      <c r="B25" s="24"/>
      <c r="C25" s="24"/>
      <c r="D25" s="24"/>
    </row>
    <row r="26" spans="1:4" s="9" customFormat="1" ht="15.75" customHeight="1">
      <c r="A26" s="7" t="s">
        <v>15</v>
      </c>
      <c r="B26" s="24"/>
      <c r="C26" s="24"/>
      <c r="D26" s="24"/>
    </row>
    <row r="28" ht="14.25">
      <c r="D28" s="8"/>
    </row>
    <row r="29" ht="14.25">
      <c r="D29" s="8"/>
    </row>
    <row r="30" ht="14.25">
      <c r="C30" s="8"/>
    </row>
  </sheetData>
  <sheetProtection/>
  <mergeCells count="5">
    <mergeCell ref="A2:D2"/>
    <mergeCell ref="A5:A6"/>
    <mergeCell ref="B5:B6"/>
    <mergeCell ref="D5:D6"/>
    <mergeCell ref="C5:C6"/>
  </mergeCells>
  <printOptions horizontalCentered="1"/>
  <pageMargins left="0.2362204724409449" right="0.15748031496062992" top="0.31496062992125984" bottom="0.31496062992125984" header="0.2755905511811024" footer="0.35433070866141736"/>
  <pageSetup firstPageNumber="1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A14" sqref="A14"/>
    </sheetView>
  </sheetViews>
  <sheetFormatPr defaultColWidth="9.00390625" defaultRowHeight="14.25"/>
  <cols>
    <col min="1" max="1" width="32.875" style="34" customWidth="1"/>
    <col min="2" max="5" width="13.625" style="34" customWidth="1"/>
    <col min="6" max="16384" width="9.00390625" style="34" customWidth="1"/>
  </cols>
  <sheetData>
    <row r="1" spans="1:5" ht="19.5" customHeight="1">
      <c r="A1" s="90" t="s">
        <v>125</v>
      </c>
      <c r="B1" s="90"/>
      <c r="C1" s="90"/>
      <c r="D1" s="90"/>
      <c r="E1" s="33"/>
    </row>
    <row r="2" spans="1:4" s="35" customFormat="1" ht="24.75" customHeight="1">
      <c r="A2" s="13"/>
      <c r="B2" s="13"/>
      <c r="C2" s="13"/>
      <c r="D2" s="5" t="s">
        <v>83</v>
      </c>
    </row>
    <row r="3" spans="1:4" s="35" customFormat="1" ht="24.75" customHeight="1">
      <c r="A3" s="1"/>
      <c r="B3" s="10"/>
      <c r="C3" s="10"/>
      <c r="D3" s="5" t="s">
        <v>55</v>
      </c>
    </row>
    <row r="4" spans="1:5" s="35" customFormat="1" ht="39" customHeight="1">
      <c r="A4" s="30" t="s">
        <v>52</v>
      </c>
      <c r="B4" s="30" t="s">
        <v>18</v>
      </c>
      <c r="C4" s="30" t="s">
        <v>28</v>
      </c>
      <c r="D4" s="30" t="s">
        <v>27</v>
      </c>
      <c r="E4" s="36"/>
    </row>
    <row r="5" spans="1:5" s="35" customFormat="1" ht="24.75" customHeight="1">
      <c r="A5" s="43" t="s">
        <v>9</v>
      </c>
      <c r="B5" s="82">
        <v>0</v>
      </c>
      <c r="C5" s="82">
        <v>0</v>
      </c>
      <c r="D5" s="82">
        <v>0</v>
      </c>
      <c r="E5" s="37"/>
    </row>
    <row r="6" spans="1:5" s="35" customFormat="1" ht="24.75" customHeight="1">
      <c r="A6" s="43" t="s">
        <v>10</v>
      </c>
      <c r="B6" s="82">
        <v>49</v>
      </c>
      <c r="C6" s="82">
        <v>44</v>
      </c>
      <c r="D6" s="82">
        <f>(C6/B6-1)*100</f>
        <v>-10.204081632653061</v>
      </c>
      <c r="E6" s="37"/>
    </row>
    <row r="7" spans="1:5" s="35" customFormat="1" ht="24.75" customHeight="1">
      <c r="A7" s="43" t="s">
        <v>11</v>
      </c>
      <c r="B7" s="82">
        <f>SUM(B8:B9)</f>
        <v>86</v>
      </c>
      <c r="C7" s="82">
        <f>SUM(C8:C9)</f>
        <v>173</v>
      </c>
      <c r="D7" s="82">
        <f>(C7/B7-1)*100</f>
        <v>101.16279069767442</v>
      </c>
      <c r="E7" s="37"/>
    </row>
    <row r="8" spans="1:5" s="35" customFormat="1" ht="24.75" customHeight="1">
      <c r="A8" s="43" t="s">
        <v>12</v>
      </c>
      <c r="B8" s="82">
        <v>48</v>
      </c>
      <c r="C8" s="82">
        <v>127</v>
      </c>
      <c r="D8" s="82">
        <f>(C8/B8-1)*100</f>
        <v>164.58333333333334</v>
      </c>
      <c r="E8" s="37"/>
    </row>
    <row r="9" spans="1:5" s="35" customFormat="1" ht="24.75" customHeight="1">
      <c r="A9" s="43" t="s">
        <v>13</v>
      </c>
      <c r="B9" s="82">
        <v>38</v>
      </c>
      <c r="C9" s="82">
        <v>46</v>
      </c>
      <c r="D9" s="82">
        <f>(C9/B9-1)*100</f>
        <v>21.052631578947366</v>
      </c>
      <c r="E9" s="37"/>
    </row>
    <row r="10" spans="1:5" s="35" customFormat="1" ht="24.75" customHeight="1">
      <c r="A10" s="30" t="s">
        <v>15</v>
      </c>
      <c r="B10" s="82">
        <f>SUM(B5:B7)</f>
        <v>135</v>
      </c>
      <c r="C10" s="82">
        <f>SUM(C5:C7)</f>
        <v>217</v>
      </c>
      <c r="D10" s="82">
        <f>(C10/B10-1)*100</f>
        <v>60.74074074074074</v>
      </c>
      <c r="E10" s="37"/>
    </row>
    <row r="11" spans="1:5" s="39" customFormat="1" ht="24.75" customHeight="1">
      <c r="A11" s="38"/>
      <c r="B11" s="37"/>
      <c r="C11" s="37"/>
      <c r="D11" s="37"/>
      <c r="E11" s="37"/>
    </row>
    <row r="12" spans="1:5" s="39" customFormat="1" ht="24.75" customHeight="1">
      <c r="A12" s="38"/>
      <c r="B12" s="37"/>
      <c r="C12" s="37"/>
      <c r="D12" s="37"/>
      <c r="E12" s="37"/>
    </row>
    <row r="13" spans="1:5" s="39" customFormat="1" ht="24.75" customHeight="1">
      <c r="A13" s="38"/>
      <c r="B13" s="37"/>
      <c r="C13" s="37"/>
      <c r="D13" s="37"/>
      <c r="E13" s="37"/>
    </row>
    <row r="14" spans="1:5" s="39" customFormat="1" ht="24.75" customHeight="1">
      <c r="A14" s="38"/>
      <c r="B14" s="37"/>
      <c r="C14" s="37"/>
      <c r="D14" s="37"/>
      <c r="E14" s="37"/>
    </row>
    <row r="15" spans="1:5" s="39" customFormat="1" ht="24.75" customHeight="1">
      <c r="A15" s="38"/>
      <c r="B15" s="37"/>
      <c r="C15" s="37"/>
      <c r="D15" s="37"/>
      <c r="E15" s="37"/>
    </row>
    <row r="16" spans="1:5" s="39" customFormat="1" ht="24.75" customHeight="1">
      <c r="A16" s="38"/>
      <c r="B16" s="37"/>
      <c r="C16" s="37"/>
      <c r="D16" s="37"/>
      <c r="E16" s="37"/>
    </row>
    <row r="17" spans="1:5" s="39" customFormat="1" ht="24.75" customHeight="1">
      <c r="A17" s="40"/>
      <c r="B17" s="37"/>
      <c r="C17" s="37"/>
      <c r="D17" s="37"/>
      <c r="E17" s="37"/>
    </row>
    <row r="18" spans="1:5" s="35" customFormat="1" ht="24.75" customHeight="1">
      <c r="A18" s="41"/>
      <c r="B18" s="37"/>
      <c r="C18" s="37"/>
      <c r="D18" s="37"/>
      <c r="E18" s="37"/>
    </row>
    <row r="19" spans="1:5" s="35" customFormat="1" ht="24.75" customHeight="1">
      <c r="A19" s="41"/>
      <c r="B19" s="37"/>
      <c r="C19" s="37"/>
      <c r="D19" s="37"/>
      <c r="E19" s="37"/>
    </row>
    <row r="20" spans="1:5" s="35" customFormat="1" ht="24.75" customHeight="1">
      <c r="A20" s="41"/>
      <c r="B20" s="37"/>
      <c r="C20" s="37"/>
      <c r="D20" s="37"/>
      <c r="E20" s="37"/>
    </row>
    <row r="21" spans="1:5" s="35" customFormat="1" ht="18.75" customHeight="1">
      <c r="A21" s="39"/>
      <c r="B21" s="39"/>
      <c r="C21" s="39"/>
      <c r="D21" s="39"/>
      <c r="E21" s="39"/>
    </row>
    <row r="28" ht="13.5">
      <c r="C28" s="42"/>
    </row>
    <row r="30" ht="13.5">
      <c r="B30" s="42"/>
    </row>
    <row r="31" ht="13.5">
      <c r="B31" s="42"/>
    </row>
  </sheetData>
  <sheetProtection/>
  <mergeCells count="1">
    <mergeCell ref="A1:D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C6" sqref="C6"/>
    </sheetView>
  </sheetViews>
  <sheetFormatPr defaultColWidth="9.00390625" defaultRowHeight="14.25"/>
  <cols>
    <col min="2" max="2" width="6.75390625" style="0" customWidth="1"/>
    <col min="3" max="3" width="6.625" style="0" customWidth="1"/>
    <col min="6" max="6" width="2.00390625" style="0" customWidth="1"/>
    <col min="7" max="7" width="2.375" style="0" customWidth="1"/>
    <col min="8" max="8" width="13.00390625" style="0" bestFit="1" customWidth="1"/>
    <col min="10" max="10" width="12.375" style="0" customWidth="1"/>
  </cols>
  <sheetData>
    <row r="1" ht="22.5" customHeight="1">
      <c r="A1" s="17" t="s">
        <v>182</v>
      </c>
    </row>
    <row r="2" ht="22.5" customHeight="1">
      <c r="A2" s="17" t="s">
        <v>183</v>
      </c>
    </row>
    <row r="3" ht="22.5" customHeight="1">
      <c r="A3" s="17"/>
    </row>
    <row r="4" ht="22.5" customHeight="1">
      <c r="A4" s="17"/>
    </row>
    <row r="5" ht="22.5" customHeight="1">
      <c r="A5" s="17"/>
    </row>
    <row r="6" ht="22.5" customHeight="1">
      <c r="A6" s="17"/>
    </row>
    <row r="8" ht="18" customHeight="1"/>
    <row r="11" spans="1:10" ht="35.25">
      <c r="A11" s="83" t="s">
        <v>181</v>
      </c>
      <c r="B11" s="83"/>
      <c r="C11" s="83"/>
      <c r="D11" s="83"/>
      <c r="E11" s="83"/>
      <c r="F11" s="83"/>
      <c r="G11" s="83"/>
      <c r="H11" s="83"/>
      <c r="I11" s="83"/>
      <c r="J11" s="83"/>
    </row>
    <row r="12" spans="1:7" ht="14.25" customHeight="1">
      <c r="A12" s="86"/>
      <c r="B12" s="86"/>
      <c r="C12" s="86"/>
      <c r="D12" s="86"/>
      <c r="E12" s="86"/>
      <c r="F12" s="86"/>
      <c r="G12" s="86"/>
    </row>
    <row r="13" spans="1:10" ht="97.5" customHeight="1">
      <c r="A13" s="87" t="s">
        <v>84</v>
      </c>
      <c r="B13" s="87"/>
      <c r="C13" s="87"/>
      <c r="D13" s="87"/>
      <c r="E13" s="87"/>
      <c r="F13" s="87"/>
      <c r="G13" s="87"/>
      <c r="H13" s="87"/>
      <c r="I13" s="87"/>
      <c r="J13" s="87"/>
    </row>
    <row r="28" ht="15.75">
      <c r="G28" s="4"/>
    </row>
    <row r="29" spans="2:9" ht="18.75">
      <c r="B29" s="84" t="s">
        <v>87</v>
      </c>
      <c r="C29" s="84"/>
      <c r="D29" s="84"/>
      <c r="E29" s="84"/>
      <c r="F29" s="84"/>
      <c r="G29" s="84"/>
      <c r="H29" s="84"/>
      <c r="I29" s="84"/>
    </row>
    <row r="30" spans="2:9" ht="18.75">
      <c r="B30" s="1"/>
      <c r="C30" s="1"/>
      <c r="D30" s="1"/>
      <c r="E30" s="1"/>
      <c r="F30" s="1"/>
      <c r="G30" s="1"/>
      <c r="H30" s="18"/>
      <c r="I30" s="1"/>
    </row>
    <row r="31" spans="2:9" ht="18.75">
      <c r="B31" s="85">
        <v>43466</v>
      </c>
      <c r="C31" s="85"/>
      <c r="D31" s="85"/>
      <c r="E31" s="85"/>
      <c r="F31" s="85"/>
      <c r="G31" s="85"/>
      <c r="H31" s="85"/>
      <c r="I31" s="85"/>
    </row>
    <row r="32" ht="27.75" customHeight="1"/>
  </sheetData>
  <sheetProtection/>
  <mergeCells count="5">
    <mergeCell ref="A11:J11"/>
    <mergeCell ref="B29:I29"/>
    <mergeCell ref="B31:I31"/>
    <mergeCell ref="A12:G12"/>
    <mergeCell ref="A13:J13"/>
  </mergeCells>
  <printOptions horizontalCentered="1"/>
  <pageMargins left="1.0236220472440944" right="0.7480314960629921" top="0.7874015748031497" bottom="0.6692913385826772" header="0.8661417322834646" footer="0.5118110236220472"/>
  <pageSetup horizontalDpi="600" verticalDpi="600" orientation="portrait" paperSize="9" scale="98" r:id="rId1"/>
  <rowBreaks count="1" manualBreakCount="1">
    <brk id="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39"/>
  <sheetViews>
    <sheetView zoomScalePageLayoutView="0" workbookViewId="0" topLeftCell="A1">
      <selection activeCell="G23" sqref="G23"/>
    </sheetView>
  </sheetViews>
  <sheetFormatPr defaultColWidth="9.00390625" defaultRowHeight="14.25"/>
  <cols>
    <col min="1" max="1" width="32.25390625" style="0" customWidth="1"/>
    <col min="2" max="2" width="12.25390625" style="0" customWidth="1"/>
    <col min="3" max="3" width="11.50390625" style="0" customWidth="1"/>
    <col min="4" max="4" width="10.75390625" style="0" customWidth="1"/>
    <col min="5" max="5" width="15.25390625" style="0" customWidth="1"/>
    <col min="6" max="6" width="13.875" style="0" customWidth="1"/>
  </cols>
  <sheetData>
    <row r="1" ht="21" customHeight="1"/>
    <row r="2" spans="1:5" ht="22.5">
      <c r="A2" s="90" t="s">
        <v>88</v>
      </c>
      <c r="B2" s="90"/>
      <c r="C2" s="90"/>
      <c r="D2" s="90"/>
      <c r="E2" s="90"/>
    </row>
    <row r="3" spans="1:5" s="10" customFormat="1" ht="15.75" customHeight="1">
      <c r="A3" s="13"/>
      <c r="B3" s="13"/>
      <c r="C3" s="13"/>
      <c r="D3" s="13"/>
      <c r="E3" s="5" t="s">
        <v>31</v>
      </c>
    </row>
    <row r="4" s="10" customFormat="1" ht="15.75" customHeight="1">
      <c r="E4" s="5" t="s">
        <v>55</v>
      </c>
    </row>
    <row r="5" spans="1:5" s="12" customFormat="1" ht="15.75" customHeight="1">
      <c r="A5" s="91" t="s">
        <v>52</v>
      </c>
      <c r="B5" s="91" t="s">
        <v>48</v>
      </c>
      <c r="C5" s="91" t="s">
        <v>49</v>
      </c>
      <c r="D5" s="91" t="s">
        <v>29</v>
      </c>
      <c r="E5" s="91" t="s">
        <v>50</v>
      </c>
    </row>
    <row r="6" spans="1:5" s="12" customFormat="1" ht="15.75" customHeight="1">
      <c r="A6" s="91"/>
      <c r="B6" s="91"/>
      <c r="C6" s="91"/>
      <c r="D6" s="91"/>
      <c r="E6" s="91"/>
    </row>
    <row r="7" spans="1:5" s="12" customFormat="1" ht="15.75" customHeight="1">
      <c r="A7" s="29" t="s">
        <v>58</v>
      </c>
      <c r="B7" s="47">
        <v>42500</v>
      </c>
      <c r="C7" s="47">
        <v>45644</v>
      </c>
      <c r="D7" s="47">
        <v>45644</v>
      </c>
      <c r="E7" s="45">
        <f>D7/C7*100</f>
        <v>100</v>
      </c>
    </row>
    <row r="8" spans="1:5" s="10" customFormat="1" ht="15.75" customHeight="1">
      <c r="A8" s="6" t="s">
        <v>0</v>
      </c>
      <c r="B8" s="47">
        <v>42500</v>
      </c>
      <c r="C8" s="47">
        <f>SUM(C9:C16)</f>
        <v>45644</v>
      </c>
      <c r="D8" s="47">
        <f>SUM(D9:D16)</f>
        <v>45644</v>
      </c>
      <c r="E8" s="45">
        <f aca="true" t="shared" si="0" ref="E8:E33">D8/C8*100</f>
        <v>100</v>
      </c>
    </row>
    <row r="9" spans="1:5" s="10" customFormat="1" ht="15.75" customHeight="1">
      <c r="A9" s="25" t="s">
        <v>89</v>
      </c>
      <c r="B9" s="47">
        <v>21180</v>
      </c>
      <c r="C9" s="47">
        <v>22100</v>
      </c>
      <c r="D9" s="47">
        <v>22100</v>
      </c>
      <c r="E9" s="45">
        <f t="shared" si="0"/>
        <v>100</v>
      </c>
    </row>
    <row r="10" spans="1:5" s="10" customFormat="1" ht="15.75" customHeight="1">
      <c r="A10" s="25" t="s">
        <v>90</v>
      </c>
      <c r="B10" s="47"/>
      <c r="C10" s="47">
        <v>164</v>
      </c>
      <c r="D10" s="47">
        <v>164</v>
      </c>
      <c r="E10" s="45">
        <f t="shared" si="0"/>
        <v>100</v>
      </c>
    </row>
    <row r="11" spans="1:5" s="10" customFormat="1" ht="15.75" customHeight="1">
      <c r="A11" s="46" t="s">
        <v>91</v>
      </c>
      <c r="B11" s="47">
        <v>4100</v>
      </c>
      <c r="C11" s="47">
        <v>4980</v>
      </c>
      <c r="D11" s="47">
        <v>4980</v>
      </c>
      <c r="E11" s="45">
        <f t="shared" si="0"/>
        <v>100</v>
      </c>
    </row>
    <row r="12" spans="1:5" s="10" customFormat="1" ht="15.75" customHeight="1">
      <c r="A12" s="46" t="s">
        <v>92</v>
      </c>
      <c r="B12" s="47">
        <v>6600</v>
      </c>
      <c r="C12" s="47">
        <v>7250</v>
      </c>
      <c r="D12" s="47">
        <v>7250</v>
      </c>
      <c r="E12" s="45">
        <f t="shared" si="0"/>
        <v>100</v>
      </c>
    </row>
    <row r="13" spans="1:5" s="10" customFormat="1" ht="15.75" customHeight="1">
      <c r="A13" s="46" t="s">
        <v>93</v>
      </c>
      <c r="B13" s="47">
        <v>2400</v>
      </c>
      <c r="C13" s="47">
        <v>2950</v>
      </c>
      <c r="D13" s="47">
        <v>2950</v>
      </c>
      <c r="E13" s="45">
        <f t="shared" si="0"/>
        <v>100</v>
      </c>
    </row>
    <row r="14" spans="1:5" s="10" customFormat="1" ht="15.75" customHeight="1">
      <c r="A14" s="46" t="s">
        <v>94</v>
      </c>
      <c r="B14" s="47">
        <v>6500</v>
      </c>
      <c r="C14" s="47">
        <v>6200</v>
      </c>
      <c r="D14" s="47">
        <v>6200</v>
      </c>
      <c r="E14" s="45">
        <f t="shared" si="0"/>
        <v>100</v>
      </c>
    </row>
    <row r="15" spans="1:5" s="10" customFormat="1" ht="15.75" customHeight="1">
      <c r="A15" s="46" t="s">
        <v>95</v>
      </c>
      <c r="B15" s="47">
        <v>1250</v>
      </c>
      <c r="C15" s="47">
        <v>1580</v>
      </c>
      <c r="D15" s="47">
        <v>1580</v>
      </c>
      <c r="E15" s="45">
        <f t="shared" si="0"/>
        <v>100</v>
      </c>
    </row>
    <row r="16" spans="1:5" s="10" customFormat="1" ht="15.75" customHeight="1">
      <c r="A16" s="46" t="s">
        <v>96</v>
      </c>
      <c r="B16" s="47">
        <v>470</v>
      </c>
      <c r="C16" s="48">
        <v>420</v>
      </c>
      <c r="D16" s="48">
        <v>420</v>
      </c>
      <c r="E16" s="45">
        <f t="shared" si="0"/>
        <v>100</v>
      </c>
    </row>
    <row r="17" spans="1:5" s="10" customFormat="1" ht="15.75" customHeight="1">
      <c r="A17" s="20"/>
      <c r="B17" s="49"/>
      <c r="C17" s="49"/>
      <c r="D17" s="48"/>
      <c r="E17" s="45"/>
    </row>
    <row r="18" spans="1:5" s="10" customFormat="1" ht="15.75" customHeight="1">
      <c r="A18" s="6" t="s">
        <v>1</v>
      </c>
      <c r="B18" s="48"/>
      <c r="C18" s="48"/>
      <c r="D18" s="48"/>
      <c r="E18" s="45"/>
    </row>
    <row r="19" spans="1:5" s="10" customFormat="1" ht="15.75" customHeight="1">
      <c r="A19" s="20" t="s">
        <v>20</v>
      </c>
      <c r="B19" s="48"/>
      <c r="C19" s="48"/>
      <c r="D19" s="50"/>
      <c r="E19" s="45"/>
    </row>
    <row r="20" spans="1:5" s="10" customFormat="1" ht="15.75" customHeight="1">
      <c r="A20" s="20" t="s">
        <v>21</v>
      </c>
      <c r="B20" s="48"/>
      <c r="C20" s="48"/>
      <c r="D20" s="50"/>
      <c r="E20" s="45"/>
    </row>
    <row r="21" spans="1:5" s="10" customFormat="1" ht="15.75" customHeight="1">
      <c r="A21" s="6" t="s">
        <v>6</v>
      </c>
      <c r="B21" s="51">
        <v>4450</v>
      </c>
      <c r="C21" s="50">
        <f>SUM(C22:C23)</f>
        <v>4725</v>
      </c>
      <c r="D21" s="50">
        <v>4725</v>
      </c>
      <c r="E21" s="45">
        <f t="shared" si="0"/>
        <v>100</v>
      </c>
    </row>
    <row r="22" spans="1:5" s="10" customFormat="1" ht="15.75" customHeight="1">
      <c r="A22" s="6" t="s">
        <v>3</v>
      </c>
      <c r="B22" s="51">
        <v>4400</v>
      </c>
      <c r="C22" s="50">
        <v>4450</v>
      </c>
      <c r="D22" s="50">
        <v>4450</v>
      </c>
      <c r="E22" s="45">
        <f t="shared" si="0"/>
        <v>100</v>
      </c>
    </row>
    <row r="23" spans="1:5" s="10" customFormat="1" ht="15.75" customHeight="1">
      <c r="A23" s="6" t="s">
        <v>44</v>
      </c>
      <c r="B23" s="51">
        <v>50</v>
      </c>
      <c r="C23" s="50">
        <v>275</v>
      </c>
      <c r="D23" s="50">
        <v>275</v>
      </c>
      <c r="E23" s="45">
        <f t="shared" si="0"/>
        <v>100</v>
      </c>
    </row>
    <row r="24" spans="1:5" s="10" customFormat="1" ht="15.75" customHeight="1">
      <c r="A24" s="3" t="s">
        <v>7</v>
      </c>
      <c r="B24" s="51">
        <v>9911</v>
      </c>
      <c r="C24" s="50">
        <f>SUM(C25:C26)</f>
        <v>9405</v>
      </c>
      <c r="D24" s="50">
        <v>9405</v>
      </c>
      <c r="E24" s="45">
        <f t="shared" si="0"/>
        <v>100</v>
      </c>
    </row>
    <row r="25" spans="1:5" s="10" customFormat="1" ht="15.75" customHeight="1">
      <c r="A25" s="6" t="s">
        <v>2</v>
      </c>
      <c r="B25" s="51">
        <v>7010</v>
      </c>
      <c r="C25" s="50">
        <v>6833</v>
      </c>
      <c r="D25" s="50">
        <v>6833</v>
      </c>
      <c r="E25" s="45">
        <f t="shared" si="0"/>
        <v>100</v>
      </c>
    </row>
    <row r="26" spans="1:5" s="10" customFormat="1" ht="15.75" customHeight="1">
      <c r="A26" s="6" t="s">
        <v>4</v>
      </c>
      <c r="B26" s="51">
        <v>2901</v>
      </c>
      <c r="C26" s="50">
        <v>2572</v>
      </c>
      <c r="D26" s="50">
        <v>2572</v>
      </c>
      <c r="E26" s="45">
        <f t="shared" si="0"/>
        <v>100</v>
      </c>
    </row>
    <row r="27" spans="1:5" s="10" customFormat="1" ht="15.75" customHeight="1">
      <c r="A27" s="6" t="s">
        <v>39</v>
      </c>
      <c r="B27" s="51"/>
      <c r="C27" s="50"/>
      <c r="D27" s="50"/>
      <c r="E27" s="45"/>
    </row>
    <row r="28" spans="1:5" s="10" customFormat="1" ht="15.75" customHeight="1">
      <c r="A28" s="6" t="s">
        <v>40</v>
      </c>
      <c r="B28" s="51">
        <v>433</v>
      </c>
      <c r="C28" s="50">
        <v>2685</v>
      </c>
      <c r="D28" s="50">
        <v>2685</v>
      </c>
      <c r="E28" s="45">
        <f t="shared" si="0"/>
        <v>100</v>
      </c>
    </row>
    <row r="29" spans="1:5" s="10" customFormat="1" ht="15.75" customHeight="1">
      <c r="A29" s="3" t="s">
        <v>41</v>
      </c>
      <c r="B29" s="51">
        <v>2281</v>
      </c>
      <c r="C29" s="50">
        <f>SUM(C30:C31)</f>
        <v>2222</v>
      </c>
      <c r="D29" s="50">
        <v>2222</v>
      </c>
      <c r="E29" s="45">
        <f t="shared" si="0"/>
        <v>100</v>
      </c>
    </row>
    <row r="30" spans="1:5" s="10" customFormat="1" ht="15.75" customHeight="1">
      <c r="A30" s="3" t="s">
        <v>45</v>
      </c>
      <c r="B30" s="51">
        <v>164</v>
      </c>
      <c r="C30" s="50">
        <v>-37</v>
      </c>
      <c r="D30" s="50">
        <v>-37</v>
      </c>
      <c r="E30" s="45">
        <f t="shared" si="0"/>
        <v>100</v>
      </c>
    </row>
    <row r="31" spans="1:5" s="10" customFormat="1" ht="15.75" customHeight="1">
      <c r="A31" s="3" t="s">
        <v>5</v>
      </c>
      <c r="B31" s="51">
        <v>2117</v>
      </c>
      <c r="C31" s="50">
        <v>2259</v>
      </c>
      <c r="D31" s="50">
        <v>2259</v>
      </c>
      <c r="E31" s="45">
        <f t="shared" si="0"/>
        <v>100</v>
      </c>
    </row>
    <row r="32" spans="1:5" s="10" customFormat="1" ht="15.75" customHeight="1">
      <c r="A32" s="3" t="s">
        <v>178</v>
      </c>
      <c r="B32" s="51"/>
      <c r="C32" s="50">
        <v>1987</v>
      </c>
      <c r="D32" s="50">
        <v>1987</v>
      </c>
      <c r="E32" s="45">
        <f t="shared" si="0"/>
        <v>100</v>
      </c>
    </row>
    <row r="33" spans="1:5" s="10" customFormat="1" ht="15.75" customHeight="1">
      <c r="A33" s="7" t="s">
        <v>42</v>
      </c>
      <c r="B33" s="51">
        <v>54147</v>
      </c>
      <c r="C33" s="48">
        <f>C7+C21+C24-C28-C29+C32</f>
        <v>56854</v>
      </c>
      <c r="D33" s="48">
        <f>D7+D21+D24-D28-D29+D32</f>
        <v>56854</v>
      </c>
      <c r="E33" s="45">
        <f t="shared" si="0"/>
        <v>100</v>
      </c>
    </row>
    <row r="34" ht="14.25">
      <c r="E34" s="8"/>
    </row>
    <row r="35" spans="1:5" ht="14.25">
      <c r="A35" s="88" t="s">
        <v>86</v>
      </c>
      <c r="B35" s="89"/>
      <c r="C35" s="89"/>
      <c r="D35" s="89"/>
      <c r="E35" s="89"/>
    </row>
    <row r="36" spans="1:5" ht="14.25">
      <c r="A36" s="89"/>
      <c r="B36" s="89"/>
      <c r="C36" s="89"/>
      <c r="D36" s="89"/>
      <c r="E36" s="89"/>
    </row>
    <row r="37" spans="1:4" ht="14.25">
      <c r="A37" s="15" t="s">
        <v>43</v>
      </c>
      <c r="D37" s="8"/>
    </row>
    <row r="38" spans="1:3" ht="14.25">
      <c r="A38" s="1" t="s">
        <v>85</v>
      </c>
      <c r="C38" s="8"/>
    </row>
    <row r="39" spans="1:2" ht="14.25">
      <c r="A39" s="1" t="s">
        <v>70</v>
      </c>
      <c r="B39" s="1"/>
    </row>
  </sheetData>
  <sheetProtection/>
  <mergeCells count="7">
    <mergeCell ref="A35:E36"/>
    <mergeCell ref="A2:E2"/>
    <mergeCell ref="A5:A6"/>
    <mergeCell ref="B5:B6"/>
    <mergeCell ref="D5:D6"/>
    <mergeCell ref="E5:E6"/>
    <mergeCell ref="C5:C6"/>
  </mergeCells>
  <printOptions horizontalCentered="1"/>
  <pageMargins left="0.2362204724409449" right="0.15748031496062992" top="0.31496062992125984" bottom="0.31496062992125984" header="0.2755905511811024" footer="0.35433070866141736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33"/>
  <sheetViews>
    <sheetView zoomScalePageLayoutView="0" workbookViewId="0" topLeftCell="A4">
      <selection activeCell="C17" sqref="C17"/>
    </sheetView>
  </sheetViews>
  <sheetFormatPr defaultColWidth="9.00390625" defaultRowHeight="14.25"/>
  <cols>
    <col min="1" max="1" width="36.00390625" style="0" customWidth="1"/>
    <col min="2" max="5" width="14.125" style="0" customWidth="1"/>
    <col min="6" max="6" width="13.875" style="0" customWidth="1"/>
  </cols>
  <sheetData>
    <row r="1" ht="21" customHeight="1"/>
    <row r="2" spans="1:5" ht="22.5">
      <c r="A2" s="92" t="s">
        <v>97</v>
      </c>
      <c r="B2" s="90"/>
      <c r="C2" s="90"/>
      <c r="D2" s="90"/>
      <c r="E2" s="90"/>
    </row>
    <row r="3" spans="1:5" s="9" customFormat="1" ht="15.75" customHeight="1">
      <c r="A3" s="13"/>
      <c r="B3" s="13"/>
      <c r="C3" s="13"/>
      <c r="D3" s="13"/>
      <c r="E3" s="5" t="s">
        <v>30</v>
      </c>
    </row>
    <row r="4" s="9" customFormat="1" ht="15.75" customHeight="1">
      <c r="E4" s="5" t="s">
        <v>55</v>
      </c>
    </row>
    <row r="5" spans="1:5" s="23" customFormat="1" ht="15.75" customHeight="1">
      <c r="A5" s="93" t="s">
        <v>52</v>
      </c>
      <c r="B5" s="93" t="s">
        <v>48</v>
      </c>
      <c r="C5" s="93" t="s">
        <v>49</v>
      </c>
      <c r="D5" s="93" t="s">
        <v>29</v>
      </c>
      <c r="E5" s="93" t="s">
        <v>50</v>
      </c>
    </row>
    <row r="6" spans="1:5" s="23" customFormat="1" ht="15.75" customHeight="1">
      <c r="A6" s="94"/>
      <c r="B6" s="94"/>
      <c r="C6" s="94"/>
      <c r="D6" s="94"/>
      <c r="E6" s="94"/>
    </row>
    <row r="7" spans="1:5" s="9" customFormat="1" ht="15.75" customHeight="1">
      <c r="A7" s="52" t="s">
        <v>98</v>
      </c>
      <c r="B7" s="57">
        <f>SUM(B8:B26)</f>
        <v>54147</v>
      </c>
      <c r="C7" s="57">
        <f>C32</f>
        <v>56884</v>
      </c>
      <c r="D7" s="57">
        <f>D32</f>
        <v>56854</v>
      </c>
      <c r="E7" s="80">
        <f>D7/C7*100</f>
        <v>99.94726109275017</v>
      </c>
    </row>
    <row r="8" spans="1:5" s="9" customFormat="1" ht="15.75" customHeight="1">
      <c r="A8" s="53" t="s">
        <v>99</v>
      </c>
      <c r="B8" s="57">
        <v>3940</v>
      </c>
      <c r="C8" s="57">
        <v>3722</v>
      </c>
      <c r="D8" s="57">
        <v>3712</v>
      </c>
      <c r="E8" s="80">
        <f aca="true" t="shared" si="0" ref="E8:E32">D8/C8*100</f>
        <v>99.73132724341752</v>
      </c>
    </row>
    <row r="9" spans="1:5" s="9" customFormat="1" ht="15.75" customHeight="1">
      <c r="A9" s="54" t="s">
        <v>100</v>
      </c>
      <c r="B9" s="57"/>
      <c r="C9" s="57"/>
      <c r="D9" s="57"/>
      <c r="E9" s="45"/>
    </row>
    <row r="10" spans="1:5" s="9" customFormat="1" ht="15.75" customHeight="1">
      <c r="A10" s="53" t="s">
        <v>101</v>
      </c>
      <c r="B10" s="57">
        <v>51</v>
      </c>
      <c r="C10" s="57">
        <v>50</v>
      </c>
      <c r="D10" s="57">
        <v>50</v>
      </c>
      <c r="E10" s="45">
        <f t="shared" si="0"/>
        <v>100</v>
      </c>
    </row>
    <row r="11" spans="1:5" s="9" customFormat="1" ht="15.75" customHeight="1">
      <c r="A11" s="53" t="s">
        <v>102</v>
      </c>
      <c r="B11" s="57">
        <v>9212</v>
      </c>
      <c r="C11" s="57">
        <v>9824</v>
      </c>
      <c r="D11" s="57">
        <v>9814</v>
      </c>
      <c r="E11" s="80">
        <f t="shared" si="0"/>
        <v>99.89820846905538</v>
      </c>
    </row>
    <row r="12" spans="1:5" s="9" customFormat="1" ht="15.75" customHeight="1">
      <c r="A12" s="53" t="s">
        <v>103</v>
      </c>
      <c r="B12" s="57">
        <v>2713</v>
      </c>
      <c r="C12" s="57">
        <v>2908</v>
      </c>
      <c r="D12" s="57">
        <v>2908</v>
      </c>
      <c r="E12" s="45">
        <f t="shared" si="0"/>
        <v>100</v>
      </c>
    </row>
    <row r="13" spans="1:5" s="9" customFormat="1" ht="15.75" customHeight="1">
      <c r="A13" s="53" t="s">
        <v>104</v>
      </c>
      <c r="B13" s="57">
        <v>774</v>
      </c>
      <c r="C13" s="57">
        <v>816</v>
      </c>
      <c r="D13" s="57">
        <v>816</v>
      </c>
      <c r="E13" s="45">
        <f t="shared" si="0"/>
        <v>100</v>
      </c>
    </row>
    <row r="14" spans="1:5" s="9" customFormat="1" ht="15.75" customHeight="1">
      <c r="A14" s="53" t="s">
        <v>105</v>
      </c>
      <c r="B14" s="57">
        <v>4843</v>
      </c>
      <c r="C14" s="57">
        <v>6027</v>
      </c>
      <c r="D14" s="57">
        <v>6017</v>
      </c>
      <c r="E14" s="80">
        <f t="shared" si="0"/>
        <v>99.83407997345279</v>
      </c>
    </row>
    <row r="15" spans="1:5" s="9" customFormat="1" ht="15.75" customHeight="1">
      <c r="A15" s="53" t="s">
        <v>106</v>
      </c>
      <c r="B15" s="57">
        <v>4235</v>
      </c>
      <c r="C15" s="57">
        <v>3974</v>
      </c>
      <c r="D15" s="57">
        <v>3974</v>
      </c>
      <c r="E15" s="45">
        <f t="shared" si="0"/>
        <v>100</v>
      </c>
    </row>
    <row r="16" spans="1:5" s="9" customFormat="1" ht="15.75" customHeight="1">
      <c r="A16" s="53" t="s">
        <v>107</v>
      </c>
      <c r="B16" s="57"/>
      <c r="C16" s="57"/>
      <c r="D16" s="57"/>
      <c r="E16" s="45"/>
    </row>
    <row r="17" spans="1:5" s="9" customFormat="1" ht="15.75" customHeight="1">
      <c r="A17" s="53" t="s">
        <v>108</v>
      </c>
      <c r="B17" s="57">
        <v>11746</v>
      </c>
      <c r="C17" s="57">
        <v>13074</v>
      </c>
      <c r="D17" s="57">
        <v>13074</v>
      </c>
      <c r="E17" s="45">
        <f t="shared" si="0"/>
        <v>100</v>
      </c>
    </row>
    <row r="18" spans="1:5" s="9" customFormat="1" ht="15.75" customHeight="1">
      <c r="A18" s="53" t="s">
        <v>109</v>
      </c>
      <c r="B18" s="57">
        <v>140</v>
      </c>
      <c r="C18" s="57">
        <v>140</v>
      </c>
      <c r="D18" s="57">
        <v>140</v>
      </c>
      <c r="E18" s="45">
        <f t="shared" si="0"/>
        <v>100</v>
      </c>
    </row>
    <row r="19" spans="1:5" s="9" customFormat="1" ht="15.75" customHeight="1">
      <c r="A19" s="53" t="s">
        <v>110</v>
      </c>
      <c r="B19" s="57"/>
      <c r="C19" s="57"/>
      <c r="D19" s="57"/>
      <c r="E19" s="45"/>
    </row>
    <row r="20" spans="1:5" s="9" customFormat="1" ht="15.75" customHeight="1">
      <c r="A20" s="53" t="s">
        <v>111</v>
      </c>
      <c r="B20" s="57">
        <v>13910</v>
      </c>
      <c r="C20" s="57">
        <v>15270</v>
      </c>
      <c r="D20" s="57">
        <v>15270</v>
      </c>
      <c r="E20" s="45">
        <f t="shared" si="0"/>
        <v>100</v>
      </c>
    </row>
    <row r="21" spans="1:5" s="9" customFormat="1" ht="15.75" customHeight="1">
      <c r="A21" s="53" t="s">
        <v>112</v>
      </c>
      <c r="B21" s="57"/>
      <c r="C21" s="57"/>
      <c r="D21" s="57"/>
      <c r="E21" s="45"/>
    </row>
    <row r="22" spans="1:5" s="9" customFormat="1" ht="15.75" customHeight="1">
      <c r="A22" s="53" t="s">
        <v>113</v>
      </c>
      <c r="B22" s="57"/>
      <c r="C22" s="57"/>
      <c r="D22" s="57"/>
      <c r="E22" s="45"/>
    </row>
    <row r="23" spans="1:5" s="9" customFormat="1" ht="15.75" customHeight="1">
      <c r="A23" s="53" t="s">
        <v>114</v>
      </c>
      <c r="B23" s="57">
        <v>983</v>
      </c>
      <c r="C23" s="57">
        <v>1079</v>
      </c>
      <c r="D23" s="57">
        <v>1079</v>
      </c>
      <c r="E23" s="45">
        <f t="shared" si="0"/>
        <v>100</v>
      </c>
    </row>
    <row r="24" spans="1:5" s="9" customFormat="1" ht="15.75" customHeight="1">
      <c r="A24" s="53" t="s">
        <v>115</v>
      </c>
      <c r="B24" s="57"/>
      <c r="C24" s="57"/>
      <c r="D24" s="57"/>
      <c r="E24" s="45"/>
    </row>
    <row r="25" spans="1:5" s="9" customFormat="1" ht="15.75" customHeight="1">
      <c r="A25" s="55" t="s">
        <v>116</v>
      </c>
      <c r="B25" s="57">
        <v>1600</v>
      </c>
      <c r="C25" s="57"/>
      <c r="D25" s="57"/>
      <c r="E25" s="45"/>
    </row>
    <row r="26" spans="1:5" s="9" customFormat="1" ht="15.75" customHeight="1">
      <c r="A26" s="56" t="s">
        <v>117</v>
      </c>
      <c r="B26" s="26"/>
      <c r="C26" s="57"/>
      <c r="D26" s="57"/>
      <c r="E26" s="45"/>
    </row>
    <row r="27" spans="1:5" s="9" customFormat="1" ht="15.75" customHeight="1">
      <c r="A27" s="32"/>
      <c r="B27" s="26"/>
      <c r="C27" s="57"/>
      <c r="D27" s="57"/>
      <c r="E27" s="45"/>
    </row>
    <row r="28" spans="1:5" s="9" customFormat="1" ht="15.75" customHeight="1">
      <c r="A28" s="6" t="s">
        <v>22</v>
      </c>
      <c r="B28" s="26"/>
      <c r="C28" s="57"/>
      <c r="D28" s="57"/>
      <c r="E28" s="45"/>
    </row>
    <row r="29" spans="1:5" s="9" customFormat="1" ht="15.75" customHeight="1">
      <c r="A29" s="6" t="s">
        <v>53</v>
      </c>
      <c r="B29" s="16"/>
      <c r="C29" s="79"/>
      <c r="D29" s="79"/>
      <c r="E29" s="45"/>
    </row>
    <row r="30" spans="1:5" s="9" customFormat="1" ht="15.75" customHeight="1">
      <c r="A30" s="27"/>
      <c r="B30" s="16"/>
      <c r="C30" s="57"/>
      <c r="D30" s="57"/>
      <c r="E30" s="45"/>
    </row>
    <row r="31" spans="1:5" ht="14.25">
      <c r="A31" s="14"/>
      <c r="B31" s="2"/>
      <c r="C31" s="57"/>
      <c r="D31" s="57"/>
      <c r="E31" s="45"/>
    </row>
    <row r="32" spans="1:5" ht="14.25">
      <c r="A32" s="7" t="s">
        <v>15</v>
      </c>
      <c r="B32" s="57">
        <v>54147</v>
      </c>
      <c r="C32" s="57">
        <f>SUM(C8:C29)</f>
        <v>56884</v>
      </c>
      <c r="D32" s="57">
        <f>SUM(D8:D29)</f>
        <v>56854</v>
      </c>
      <c r="E32" s="80">
        <f t="shared" si="0"/>
        <v>99.94726109275017</v>
      </c>
    </row>
    <row r="33" ht="14.25">
      <c r="C33" s="8"/>
    </row>
  </sheetData>
  <sheetProtection/>
  <mergeCells count="6">
    <mergeCell ref="A2:E2"/>
    <mergeCell ref="A5:A6"/>
    <mergeCell ref="B5:B6"/>
    <mergeCell ref="D5:D6"/>
    <mergeCell ref="E5:E6"/>
    <mergeCell ref="C5:C6"/>
  </mergeCells>
  <printOptions horizontalCentered="1"/>
  <pageMargins left="0.2362204724409449" right="0.15748031496062992" top="0.31496062992125984" bottom="0.31496062992125984" header="0.2755905511811024" footer="0.35433070866141736"/>
  <pageSetup firstPageNumber="1" useFirstPageNumber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31"/>
  <sheetViews>
    <sheetView zoomScalePageLayoutView="0" workbookViewId="0" topLeftCell="A1">
      <selection activeCell="B4" sqref="B4"/>
    </sheetView>
  </sheetViews>
  <sheetFormatPr defaultColWidth="9.00390625" defaultRowHeight="14.25"/>
  <cols>
    <col min="1" max="1" width="36.00390625" style="0" customWidth="1"/>
    <col min="2" max="2" width="14.125" style="65" customWidth="1"/>
    <col min="3" max="3" width="15.625" style="68" customWidth="1"/>
    <col min="4" max="5" width="14.125" style="0" customWidth="1"/>
    <col min="6" max="6" width="13.875" style="0" customWidth="1"/>
  </cols>
  <sheetData>
    <row r="1" ht="21" customHeight="1"/>
    <row r="2" spans="1:5" ht="22.5">
      <c r="A2" s="90" t="s">
        <v>118</v>
      </c>
      <c r="B2" s="90"/>
      <c r="C2" s="90"/>
      <c r="D2" s="90"/>
      <c r="E2" s="90"/>
    </row>
    <row r="3" spans="1:5" s="9" customFormat="1" ht="15.75" customHeight="1">
      <c r="A3" s="13"/>
      <c r="B3" s="67"/>
      <c r="C3" s="69"/>
      <c r="D3" s="13"/>
      <c r="E3" s="5" t="s">
        <v>76</v>
      </c>
    </row>
    <row r="4" spans="2:5" s="9" customFormat="1" ht="15.75" customHeight="1">
      <c r="B4" s="66"/>
      <c r="C4" s="68"/>
      <c r="E4" s="5" t="s">
        <v>71</v>
      </c>
    </row>
    <row r="5" spans="1:5" s="23" customFormat="1" ht="15.75" customHeight="1">
      <c r="A5" s="93" t="s">
        <v>72</v>
      </c>
      <c r="B5" s="95" t="s">
        <v>73</v>
      </c>
      <c r="C5" s="97" t="s">
        <v>172</v>
      </c>
      <c r="D5" s="93" t="s">
        <v>74</v>
      </c>
      <c r="E5" s="93" t="s">
        <v>75</v>
      </c>
    </row>
    <row r="6" spans="1:5" s="23" customFormat="1" ht="15.75" customHeight="1">
      <c r="A6" s="94"/>
      <c r="B6" s="96"/>
      <c r="C6" s="98"/>
      <c r="D6" s="94"/>
      <c r="E6" s="94"/>
    </row>
    <row r="7" spans="1:5" s="63" customFormat="1" ht="15.75" customHeight="1">
      <c r="A7" s="62" t="s">
        <v>127</v>
      </c>
      <c r="B7" s="70">
        <f>SUM(B8:B10)</f>
        <v>1779</v>
      </c>
      <c r="C7" s="70">
        <f>SUM(C8,C9,C10,C11)</f>
        <v>2815</v>
      </c>
      <c r="D7" s="70">
        <f>SUM(D8,D9,D10,D11)</f>
        <v>2815</v>
      </c>
      <c r="E7" s="71">
        <f>D7/C7*100</f>
        <v>100</v>
      </c>
    </row>
    <row r="8" spans="1:5" s="9" customFormat="1" ht="15.75" customHeight="1">
      <c r="A8" s="53" t="s">
        <v>128</v>
      </c>
      <c r="B8" s="70">
        <v>1317</v>
      </c>
      <c r="C8" s="70">
        <v>2225</v>
      </c>
      <c r="D8" s="70">
        <v>2225</v>
      </c>
      <c r="E8" s="71">
        <f aca="true" t="shared" si="0" ref="E8:E31">D8/C8*100</f>
        <v>100</v>
      </c>
    </row>
    <row r="9" spans="1:5" s="9" customFormat="1" ht="15.75" customHeight="1">
      <c r="A9" s="53" t="s">
        <v>129</v>
      </c>
      <c r="B9" s="70">
        <v>321</v>
      </c>
      <c r="C9" s="70">
        <v>454</v>
      </c>
      <c r="D9" s="70">
        <v>454</v>
      </c>
      <c r="E9" s="71">
        <f t="shared" si="0"/>
        <v>100</v>
      </c>
    </row>
    <row r="10" spans="1:5" s="9" customFormat="1" ht="15.75" customHeight="1">
      <c r="A10" s="53" t="s">
        <v>130</v>
      </c>
      <c r="B10" s="70">
        <v>141</v>
      </c>
      <c r="C10" s="70">
        <v>136</v>
      </c>
      <c r="D10" s="70">
        <v>136</v>
      </c>
      <c r="E10" s="71">
        <f t="shared" si="0"/>
        <v>100</v>
      </c>
    </row>
    <row r="11" spans="1:5" s="9" customFormat="1" ht="15.75" customHeight="1">
      <c r="A11" s="53" t="s">
        <v>131</v>
      </c>
      <c r="B11" s="70"/>
      <c r="C11" s="70"/>
      <c r="D11" s="70"/>
      <c r="E11" s="71"/>
    </row>
    <row r="12" spans="1:5" s="63" customFormat="1" ht="15.75" customHeight="1">
      <c r="A12" s="62" t="s">
        <v>132</v>
      </c>
      <c r="B12" s="70">
        <f>SUM(B13:B20)</f>
        <v>333</v>
      </c>
      <c r="C12" s="70">
        <f>SUM(C13:C20)</f>
        <v>391</v>
      </c>
      <c r="D12" s="70">
        <f>SUM(D13:D20)</f>
        <v>391</v>
      </c>
      <c r="E12" s="71">
        <f t="shared" si="0"/>
        <v>100</v>
      </c>
    </row>
    <row r="13" spans="1:5" s="9" customFormat="1" ht="15.75" customHeight="1">
      <c r="A13" s="53" t="s">
        <v>133</v>
      </c>
      <c r="B13" s="70">
        <v>119</v>
      </c>
      <c r="C13" s="70">
        <v>91</v>
      </c>
      <c r="D13" s="70">
        <v>91</v>
      </c>
      <c r="E13" s="71">
        <f t="shared" si="0"/>
        <v>100</v>
      </c>
    </row>
    <row r="14" spans="1:5" s="9" customFormat="1" ht="15.75" customHeight="1">
      <c r="A14" s="53" t="s">
        <v>134</v>
      </c>
      <c r="B14" s="70">
        <v>10</v>
      </c>
      <c r="C14" s="70">
        <v>9</v>
      </c>
      <c r="D14" s="70">
        <v>9</v>
      </c>
      <c r="E14" s="71">
        <f t="shared" si="0"/>
        <v>100</v>
      </c>
    </row>
    <row r="15" spans="1:5" s="9" customFormat="1" ht="15.75" customHeight="1">
      <c r="A15" s="53" t="s">
        <v>135</v>
      </c>
      <c r="B15" s="70">
        <v>2</v>
      </c>
      <c r="C15" s="70">
        <v>0</v>
      </c>
      <c r="D15" s="70">
        <v>0</v>
      </c>
      <c r="E15" s="71"/>
    </row>
    <row r="16" spans="1:5" s="9" customFormat="1" ht="15.75" customHeight="1">
      <c r="A16" s="53" t="s">
        <v>136</v>
      </c>
      <c r="B16" s="70">
        <v>10</v>
      </c>
      <c r="C16" s="70">
        <v>8</v>
      </c>
      <c r="D16" s="70">
        <v>8</v>
      </c>
      <c r="E16" s="71">
        <f t="shared" si="0"/>
        <v>100</v>
      </c>
    </row>
    <row r="17" spans="1:5" s="9" customFormat="1" ht="15.75" customHeight="1">
      <c r="A17" s="53" t="s">
        <v>137</v>
      </c>
      <c r="B17" s="70"/>
      <c r="C17" s="70"/>
      <c r="D17" s="70"/>
      <c r="E17" s="71"/>
    </row>
    <row r="18" spans="1:5" s="9" customFormat="1" ht="15.75" customHeight="1">
      <c r="A18" s="53" t="s">
        <v>138</v>
      </c>
      <c r="B18" s="70">
        <v>59</v>
      </c>
      <c r="C18" s="70">
        <v>36</v>
      </c>
      <c r="D18" s="70">
        <v>36</v>
      </c>
      <c r="E18" s="71">
        <f t="shared" si="0"/>
        <v>100</v>
      </c>
    </row>
    <row r="19" spans="1:5" s="9" customFormat="1" ht="15.75" customHeight="1">
      <c r="A19" s="53" t="s">
        <v>139</v>
      </c>
      <c r="B19" s="70">
        <v>12</v>
      </c>
      <c r="C19" s="70">
        <v>5</v>
      </c>
      <c r="D19" s="70">
        <v>5</v>
      </c>
      <c r="E19" s="71">
        <f t="shared" si="0"/>
        <v>100</v>
      </c>
    </row>
    <row r="20" spans="1:5" s="9" customFormat="1" ht="15.75" customHeight="1">
      <c r="A20" s="53" t="s">
        <v>140</v>
      </c>
      <c r="B20" s="70">
        <v>121</v>
      </c>
      <c r="C20" s="70">
        <v>242</v>
      </c>
      <c r="D20" s="70">
        <v>242</v>
      </c>
      <c r="E20" s="71">
        <f t="shared" si="0"/>
        <v>100</v>
      </c>
    </row>
    <row r="21" spans="1:5" s="63" customFormat="1" ht="15.75" customHeight="1">
      <c r="A21" s="62" t="s">
        <v>141</v>
      </c>
      <c r="B21" s="70">
        <f>SUM(B22:B23)</f>
        <v>15816</v>
      </c>
      <c r="C21" s="70">
        <f>SUM(C22,C23,C24)</f>
        <v>16371</v>
      </c>
      <c r="D21" s="70">
        <f>SUM(D22,D23,D24)</f>
        <v>16371</v>
      </c>
      <c r="E21" s="71">
        <f t="shared" si="0"/>
        <v>100</v>
      </c>
    </row>
    <row r="22" spans="1:5" s="9" customFormat="1" ht="15.75" customHeight="1">
      <c r="A22" s="53" t="s">
        <v>142</v>
      </c>
      <c r="B22" s="70">
        <v>11935</v>
      </c>
      <c r="C22" s="70">
        <v>12726</v>
      </c>
      <c r="D22" s="70">
        <v>12726</v>
      </c>
      <c r="E22" s="71">
        <f t="shared" si="0"/>
        <v>100</v>
      </c>
    </row>
    <row r="23" spans="1:5" s="9" customFormat="1" ht="15.75" customHeight="1">
      <c r="A23" s="53" t="s">
        <v>143</v>
      </c>
      <c r="B23" s="70">
        <v>3881</v>
      </c>
      <c r="C23" s="70">
        <v>3645</v>
      </c>
      <c r="D23" s="70">
        <v>3645</v>
      </c>
      <c r="E23" s="71">
        <f t="shared" si="0"/>
        <v>100</v>
      </c>
    </row>
    <row r="24" spans="1:5" s="9" customFormat="1" ht="15.75" customHeight="1">
      <c r="A24" s="53" t="s">
        <v>144</v>
      </c>
      <c r="B24" s="70"/>
      <c r="C24" s="70"/>
      <c r="D24" s="70"/>
      <c r="E24" s="71"/>
    </row>
    <row r="25" spans="1:5" s="63" customFormat="1" ht="14.25">
      <c r="A25" s="62" t="s">
        <v>173</v>
      </c>
      <c r="B25" s="70">
        <f>SUM(B27:B30)</f>
        <v>385</v>
      </c>
      <c r="C25" s="70">
        <f>SUM(C26,C27,C28,C29,C30)</f>
        <v>365</v>
      </c>
      <c r="D25" s="70">
        <f>SUM(D26,D27,D28,D29,D30)</f>
        <v>365</v>
      </c>
      <c r="E25" s="71">
        <f t="shared" si="0"/>
        <v>100</v>
      </c>
    </row>
    <row r="26" spans="1:5" ht="14.25">
      <c r="A26" s="53" t="s">
        <v>145</v>
      </c>
      <c r="B26" s="70"/>
      <c r="C26" s="70"/>
      <c r="D26" s="70"/>
      <c r="E26" s="71"/>
    </row>
    <row r="27" spans="1:5" ht="14.25">
      <c r="A27" s="53" t="s">
        <v>146</v>
      </c>
      <c r="B27" s="70">
        <v>100</v>
      </c>
      <c r="C27" s="70">
        <v>100</v>
      </c>
      <c r="D27" s="70">
        <v>100</v>
      </c>
      <c r="E27" s="71">
        <f t="shared" si="0"/>
        <v>100</v>
      </c>
    </row>
    <row r="28" spans="1:5" ht="14.25">
      <c r="A28" s="53" t="s">
        <v>147</v>
      </c>
      <c r="B28" s="70"/>
      <c r="C28" s="70"/>
      <c r="D28" s="70"/>
      <c r="E28" s="71"/>
    </row>
    <row r="29" spans="1:5" ht="14.25">
      <c r="A29" s="53" t="s">
        <v>148</v>
      </c>
      <c r="B29" s="70">
        <v>177</v>
      </c>
      <c r="C29" s="70">
        <v>149</v>
      </c>
      <c r="D29" s="70">
        <v>149</v>
      </c>
      <c r="E29" s="71">
        <f t="shared" si="0"/>
        <v>100</v>
      </c>
    </row>
    <row r="30" spans="1:5" ht="14.25">
      <c r="A30" s="53" t="s">
        <v>149</v>
      </c>
      <c r="B30" s="70">
        <v>108</v>
      </c>
      <c r="C30" s="70">
        <v>116</v>
      </c>
      <c r="D30" s="70">
        <v>116</v>
      </c>
      <c r="E30" s="71">
        <f t="shared" si="0"/>
        <v>100</v>
      </c>
    </row>
    <row r="31" spans="1:5" s="63" customFormat="1" ht="14.25">
      <c r="A31" s="73" t="s">
        <v>174</v>
      </c>
      <c r="B31" s="72">
        <f>B7+B12+B21+B25</f>
        <v>18313</v>
      </c>
      <c r="C31" s="72">
        <f>C7+C12+C21+C25</f>
        <v>19942</v>
      </c>
      <c r="D31" s="72">
        <f>D7+D12+D21+D25</f>
        <v>19942</v>
      </c>
      <c r="E31" s="71">
        <f t="shared" si="0"/>
        <v>100</v>
      </c>
    </row>
  </sheetData>
  <sheetProtection/>
  <mergeCells count="6">
    <mergeCell ref="A2:E2"/>
    <mergeCell ref="A5:A6"/>
    <mergeCell ref="B5:B6"/>
    <mergeCell ref="D5:D6"/>
    <mergeCell ref="E5:E6"/>
    <mergeCell ref="C5:C6"/>
  </mergeCells>
  <printOptions horizontalCentered="1"/>
  <pageMargins left="0.2362204724409449" right="0.15748031496062992" top="0.31496062992125984" bottom="0.31496062992125984" header="0.2755905511811024" footer="0.35433070866141736"/>
  <pageSetup firstPageNumber="1" useFirstPageNumber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39"/>
  <sheetViews>
    <sheetView zoomScalePageLayoutView="0" workbookViewId="0" topLeftCell="A7">
      <selection activeCell="F25" sqref="F25"/>
    </sheetView>
  </sheetViews>
  <sheetFormatPr defaultColWidth="9.00390625" defaultRowHeight="14.25"/>
  <cols>
    <col min="1" max="1" width="36.00390625" style="0" customWidth="1"/>
    <col min="2" max="2" width="12.875" style="0" customWidth="1"/>
    <col min="3" max="3" width="14.125" style="0" customWidth="1"/>
    <col min="4" max="4" width="14.50390625" style="0" customWidth="1"/>
  </cols>
  <sheetData>
    <row r="1" ht="21" customHeight="1"/>
    <row r="2" spans="1:4" ht="22.5">
      <c r="A2" s="90" t="s">
        <v>119</v>
      </c>
      <c r="B2" s="90"/>
      <c r="C2" s="90"/>
      <c r="D2" s="90"/>
    </row>
    <row r="3" spans="1:4" s="9" customFormat="1" ht="15.75" customHeight="1">
      <c r="A3" s="13"/>
      <c r="B3" s="13"/>
      <c r="C3" s="13"/>
      <c r="D3" s="5" t="s">
        <v>77</v>
      </c>
    </row>
    <row r="4" s="9" customFormat="1" ht="15.75" customHeight="1">
      <c r="D4" s="5" t="s">
        <v>32</v>
      </c>
    </row>
    <row r="5" spans="1:4" s="23" customFormat="1" ht="15.75" customHeight="1">
      <c r="A5" s="91" t="s">
        <v>33</v>
      </c>
      <c r="B5" s="91" t="s">
        <v>35</v>
      </c>
      <c r="C5" s="91" t="s">
        <v>36</v>
      </c>
      <c r="D5" s="91" t="s">
        <v>16</v>
      </c>
    </row>
    <row r="6" spans="1:4" s="23" customFormat="1" ht="15.75" customHeight="1">
      <c r="A6" s="91"/>
      <c r="B6" s="91"/>
      <c r="C6" s="91"/>
      <c r="D6" s="91"/>
    </row>
    <row r="7" spans="1:4" s="9" customFormat="1" ht="15.75" customHeight="1">
      <c r="A7" s="29" t="s">
        <v>56</v>
      </c>
      <c r="B7" s="47">
        <v>45644</v>
      </c>
      <c r="C7" s="47">
        <f>C8</f>
        <v>50200</v>
      </c>
      <c r="D7" s="58">
        <f>C7/B7*100</f>
        <v>109.98159670493384</v>
      </c>
    </row>
    <row r="8" spans="1:4" s="9" customFormat="1" ht="15.75" customHeight="1">
      <c r="A8" s="6" t="s">
        <v>0</v>
      </c>
      <c r="B8" s="47">
        <f>SUM(B9:B16)</f>
        <v>45644</v>
      </c>
      <c r="C8" s="47">
        <f>SUM(C9:C16)</f>
        <v>50200</v>
      </c>
      <c r="D8" s="58">
        <f aca="true" t="shared" si="0" ref="D8:D33">C8/B8*100</f>
        <v>109.98159670493384</v>
      </c>
    </row>
    <row r="9" spans="1:4" s="9" customFormat="1" ht="15.75" customHeight="1">
      <c r="A9" s="25" t="s">
        <v>34</v>
      </c>
      <c r="B9" s="47">
        <v>22100</v>
      </c>
      <c r="C9" s="47">
        <v>25370</v>
      </c>
      <c r="D9" s="58">
        <f t="shared" si="0"/>
        <v>114.79638009049773</v>
      </c>
    </row>
    <row r="10" spans="1:4" s="9" customFormat="1" ht="15.75" customHeight="1">
      <c r="A10" s="25" t="s">
        <v>90</v>
      </c>
      <c r="B10" s="47">
        <v>164</v>
      </c>
      <c r="C10" s="47"/>
      <c r="D10" s="58"/>
    </row>
    <row r="11" spans="1:4" s="9" customFormat="1" ht="15.75" customHeight="1">
      <c r="A11" s="46" t="s">
        <v>91</v>
      </c>
      <c r="B11" s="47">
        <v>4980</v>
      </c>
      <c r="C11" s="47">
        <v>5400</v>
      </c>
      <c r="D11" s="58">
        <f t="shared" si="0"/>
        <v>108.43373493975903</v>
      </c>
    </row>
    <row r="12" spans="1:4" s="9" customFormat="1" ht="15.75" customHeight="1">
      <c r="A12" s="46" t="s">
        <v>92</v>
      </c>
      <c r="B12" s="47">
        <v>7250</v>
      </c>
      <c r="C12" s="47">
        <v>7300</v>
      </c>
      <c r="D12" s="58">
        <f t="shared" si="0"/>
        <v>100.6896551724138</v>
      </c>
    </row>
    <row r="13" spans="1:4" s="9" customFormat="1" ht="15.75" customHeight="1">
      <c r="A13" s="46" t="s">
        <v>93</v>
      </c>
      <c r="B13" s="47">
        <v>2950</v>
      </c>
      <c r="C13" s="47">
        <v>3200</v>
      </c>
      <c r="D13" s="58">
        <f t="shared" si="0"/>
        <v>108.47457627118644</v>
      </c>
    </row>
    <row r="14" spans="1:4" s="9" customFormat="1" ht="15.75" customHeight="1">
      <c r="A14" s="46" t="s">
        <v>94</v>
      </c>
      <c r="B14" s="47">
        <v>6200</v>
      </c>
      <c r="C14" s="47">
        <v>6800</v>
      </c>
      <c r="D14" s="58">
        <f t="shared" si="0"/>
        <v>109.6774193548387</v>
      </c>
    </row>
    <row r="15" spans="1:4" s="9" customFormat="1" ht="15.75" customHeight="1">
      <c r="A15" s="46" t="s">
        <v>95</v>
      </c>
      <c r="B15" s="47">
        <v>1580</v>
      </c>
      <c r="C15" s="47">
        <v>1700</v>
      </c>
      <c r="D15" s="58">
        <f t="shared" si="0"/>
        <v>107.59493670886076</v>
      </c>
    </row>
    <row r="16" spans="1:4" s="9" customFormat="1" ht="15.75" customHeight="1">
      <c r="A16" s="46" t="s">
        <v>96</v>
      </c>
      <c r="B16" s="48">
        <v>420</v>
      </c>
      <c r="C16" s="47">
        <v>430</v>
      </c>
      <c r="D16" s="58">
        <f t="shared" si="0"/>
        <v>102.38095238095238</v>
      </c>
    </row>
    <row r="17" spans="1:4" s="9" customFormat="1" ht="15.75" customHeight="1">
      <c r="A17" s="20"/>
      <c r="C17" s="47"/>
      <c r="D17" s="58"/>
    </row>
    <row r="18" spans="1:4" s="9" customFormat="1" ht="15.75" customHeight="1">
      <c r="A18" s="6" t="s">
        <v>1</v>
      </c>
      <c r="B18" s="48"/>
      <c r="C18" s="47"/>
      <c r="D18" s="58"/>
    </row>
    <row r="19" spans="1:4" s="9" customFormat="1" ht="15.75" customHeight="1">
      <c r="A19" s="20" t="s">
        <v>20</v>
      </c>
      <c r="B19" s="48"/>
      <c r="C19" s="47"/>
      <c r="D19" s="58"/>
    </row>
    <row r="20" spans="1:4" s="9" customFormat="1" ht="15.75" customHeight="1">
      <c r="A20" s="20" t="s">
        <v>21</v>
      </c>
      <c r="B20" s="50"/>
      <c r="C20" s="47"/>
      <c r="D20" s="58"/>
    </row>
    <row r="21" spans="1:4" s="9" customFormat="1" ht="15.75" customHeight="1">
      <c r="A21" s="6" t="s">
        <v>6</v>
      </c>
      <c r="B21" s="50">
        <v>4725</v>
      </c>
      <c r="C21" s="47">
        <f>SUM(C22:C23)</f>
        <v>3010</v>
      </c>
      <c r="D21" s="58">
        <f t="shared" si="0"/>
        <v>63.70370370370371</v>
      </c>
    </row>
    <row r="22" spans="1:4" s="9" customFormat="1" ht="15.75" customHeight="1">
      <c r="A22" s="6" t="s">
        <v>3</v>
      </c>
      <c r="B22" s="50">
        <v>4450</v>
      </c>
      <c r="C22" s="47">
        <v>3000</v>
      </c>
      <c r="D22" s="58">
        <f t="shared" si="0"/>
        <v>67.41573033707866</v>
      </c>
    </row>
    <row r="23" spans="1:4" s="9" customFormat="1" ht="15.75" customHeight="1">
      <c r="A23" s="6" t="s">
        <v>44</v>
      </c>
      <c r="B23" s="50">
        <v>275</v>
      </c>
      <c r="C23" s="47">
        <v>10</v>
      </c>
      <c r="D23" s="58">
        <f t="shared" si="0"/>
        <v>3.6363636363636362</v>
      </c>
    </row>
    <row r="24" spans="1:4" s="9" customFormat="1" ht="15.75" customHeight="1">
      <c r="A24" s="3" t="s">
        <v>7</v>
      </c>
      <c r="B24" s="50">
        <v>9405</v>
      </c>
      <c r="C24" s="47">
        <f>SUM(C25:C26)</f>
        <v>11234</v>
      </c>
      <c r="D24" s="58">
        <f t="shared" si="0"/>
        <v>119.44710260499734</v>
      </c>
    </row>
    <row r="25" spans="1:4" s="9" customFormat="1" ht="15.75" customHeight="1">
      <c r="A25" s="6" t="s">
        <v>2</v>
      </c>
      <c r="B25" s="50">
        <v>6833</v>
      </c>
      <c r="C25" s="47">
        <v>6833</v>
      </c>
      <c r="D25" s="58">
        <f t="shared" si="0"/>
        <v>100</v>
      </c>
    </row>
    <row r="26" spans="1:4" s="9" customFormat="1" ht="15.75" customHeight="1">
      <c r="A26" s="6" t="s">
        <v>4</v>
      </c>
      <c r="B26" s="50">
        <v>2572</v>
      </c>
      <c r="C26" s="47">
        <v>4401</v>
      </c>
      <c r="D26" s="58">
        <f t="shared" si="0"/>
        <v>171.11197511664074</v>
      </c>
    </row>
    <row r="27" spans="1:4" s="9" customFormat="1" ht="15.75" customHeight="1">
      <c r="A27" s="6" t="s">
        <v>39</v>
      </c>
      <c r="B27" s="50"/>
      <c r="C27" s="47"/>
      <c r="D27" s="58"/>
    </row>
    <row r="28" spans="1:4" ht="14.25">
      <c r="A28" s="6" t="s">
        <v>40</v>
      </c>
      <c r="B28" s="50">
        <v>2685</v>
      </c>
      <c r="C28" s="47">
        <v>496</v>
      </c>
      <c r="D28" s="58">
        <f t="shared" si="0"/>
        <v>18.472998137802605</v>
      </c>
    </row>
    <row r="29" spans="1:4" ht="14.25">
      <c r="A29" s="3" t="s">
        <v>41</v>
      </c>
      <c r="B29" s="50">
        <v>2222</v>
      </c>
      <c r="C29" s="47">
        <f>SUM(C30:C31)</f>
        <v>3778</v>
      </c>
      <c r="D29" s="58">
        <f t="shared" si="0"/>
        <v>170.02700270027003</v>
      </c>
    </row>
    <row r="30" spans="1:4" ht="14.25">
      <c r="A30" s="3" t="s">
        <v>45</v>
      </c>
      <c r="B30" s="50">
        <v>-37</v>
      </c>
      <c r="C30" s="47">
        <v>1360</v>
      </c>
      <c r="D30" s="58">
        <f t="shared" si="0"/>
        <v>-3675.675675675676</v>
      </c>
    </row>
    <row r="31" spans="1:4" ht="14.25">
      <c r="A31" s="3" t="s">
        <v>5</v>
      </c>
      <c r="B31" s="50">
        <v>2259</v>
      </c>
      <c r="C31" s="47">
        <v>2418</v>
      </c>
      <c r="D31" s="58">
        <f t="shared" si="0"/>
        <v>107.03851261620186</v>
      </c>
    </row>
    <row r="32" spans="1:4" ht="14.25">
      <c r="A32" s="3" t="s">
        <v>178</v>
      </c>
      <c r="B32" s="50">
        <v>1987</v>
      </c>
      <c r="C32" s="47"/>
      <c r="D32" s="58"/>
    </row>
    <row r="33" spans="1:4" ht="14.25">
      <c r="A33" s="7" t="s">
        <v>42</v>
      </c>
      <c r="B33" s="81">
        <f>54867+B32</f>
        <v>56854</v>
      </c>
      <c r="C33" s="47">
        <f>C7+C21+C24-C28-C29</f>
        <v>60170</v>
      </c>
      <c r="D33" s="58">
        <f t="shared" si="0"/>
        <v>105.83248320258909</v>
      </c>
    </row>
    <row r="34" ht="14.25">
      <c r="B34" s="74"/>
    </row>
    <row r="35" spans="1:4" ht="14.25">
      <c r="A35" s="88" t="s">
        <v>8</v>
      </c>
      <c r="B35" s="89"/>
      <c r="C35" s="89"/>
      <c r="D35" s="89"/>
    </row>
    <row r="36" spans="1:4" ht="14.25">
      <c r="A36" s="89"/>
      <c r="B36" s="89"/>
      <c r="C36" s="89"/>
      <c r="D36" s="89"/>
    </row>
    <row r="37" spans="1:4" ht="14.25">
      <c r="A37" s="15" t="s">
        <v>43</v>
      </c>
      <c r="D37" s="8"/>
    </row>
    <row r="38" spans="1:3" ht="14.25">
      <c r="A38" s="1" t="s">
        <v>26</v>
      </c>
      <c r="C38" s="8"/>
    </row>
    <row r="39" spans="1:2" ht="14.25">
      <c r="A39" s="1" t="s">
        <v>46</v>
      </c>
      <c r="B39" s="1"/>
    </row>
  </sheetData>
  <sheetProtection/>
  <mergeCells count="6">
    <mergeCell ref="A35:D36"/>
    <mergeCell ref="A2:D2"/>
    <mergeCell ref="A5:A6"/>
    <mergeCell ref="B5:B6"/>
    <mergeCell ref="D5:D6"/>
    <mergeCell ref="C5:C6"/>
  </mergeCells>
  <printOptions horizontalCentered="1"/>
  <pageMargins left="0.2362204724409449" right="0.15748031496062992" top="0.31496062992125984" bottom="0.31496062992125984" header="0.2755905511811024" footer="0.35433070866141736"/>
  <pageSetup firstPageNumber="1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36"/>
  <sheetViews>
    <sheetView zoomScalePageLayoutView="0" workbookViewId="0" topLeftCell="A1">
      <selection activeCell="C8" sqref="C8:C26"/>
    </sheetView>
  </sheetViews>
  <sheetFormatPr defaultColWidth="9.00390625" defaultRowHeight="14.25"/>
  <cols>
    <col min="1" max="1" width="33.00390625" style="0" customWidth="1"/>
    <col min="2" max="2" width="12.125" style="0" customWidth="1"/>
    <col min="3" max="3" width="13.50390625" style="0" customWidth="1"/>
    <col min="4" max="4" width="19.75390625" style="0" customWidth="1"/>
    <col min="5" max="5" width="13.875" style="0" customWidth="1"/>
  </cols>
  <sheetData>
    <row r="1" ht="21" customHeight="1"/>
    <row r="2" spans="1:5" ht="22.5">
      <c r="A2" s="99" t="s">
        <v>120</v>
      </c>
      <c r="B2" s="99"/>
      <c r="C2" s="99"/>
      <c r="D2" s="99"/>
      <c r="E2" s="31"/>
    </row>
    <row r="3" spans="1:4" s="9" customFormat="1" ht="15.75" customHeight="1">
      <c r="A3" s="13"/>
      <c r="B3" s="13"/>
      <c r="C3" s="13"/>
      <c r="D3" s="5" t="s">
        <v>78</v>
      </c>
    </row>
    <row r="4" s="9" customFormat="1" ht="15.75" customHeight="1">
      <c r="D4" s="5" t="s">
        <v>37</v>
      </c>
    </row>
    <row r="5" spans="1:4" s="23" customFormat="1" ht="15.75" customHeight="1">
      <c r="A5" s="91" t="s">
        <v>38</v>
      </c>
      <c r="B5" s="91" t="s">
        <v>35</v>
      </c>
      <c r="C5" s="91" t="s">
        <v>36</v>
      </c>
      <c r="D5" s="91" t="s">
        <v>16</v>
      </c>
    </row>
    <row r="6" spans="1:4" s="23" customFormat="1" ht="15.75" customHeight="1">
      <c r="A6" s="91"/>
      <c r="B6" s="91"/>
      <c r="C6" s="91"/>
      <c r="D6" s="91"/>
    </row>
    <row r="7" spans="1:4" s="9" customFormat="1" ht="15.75" customHeight="1">
      <c r="A7" s="52" t="s">
        <v>98</v>
      </c>
      <c r="B7" s="50">
        <v>56854</v>
      </c>
      <c r="C7" s="50">
        <f>SUM(C8:C28)</f>
        <v>60170</v>
      </c>
      <c r="D7" s="50">
        <f>C7/B7*100</f>
        <v>105.83248320258909</v>
      </c>
    </row>
    <row r="8" spans="1:4" s="9" customFormat="1" ht="15.75" customHeight="1">
      <c r="A8" s="53" t="s">
        <v>99</v>
      </c>
      <c r="B8" s="50">
        <v>3712</v>
      </c>
      <c r="C8" s="50">
        <v>3826</v>
      </c>
      <c r="D8" s="50">
        <f aca="true" t="shared" si="0" ref="D8:D32">C8/B8*100</f>
        <v>103.07112068965519</v>
      </c>
    </row>
    <row r="9" spans="1:4" s="9" customFormat="1" ht="15.75" customHeight="1">
      <c r="A9" s="54" t="s">
        <v>100</v>
      </c>
      <c r="B9" s="50"/>
      <c r="C9" s="50"/>
      <c r="D9" s="50"/>
    </row>
    <row r="10" spans="1:4" s="9" customFormat="1" ht="15.75" customHeight="1">
      <c r="A10" s="53" t="s">
        <v>101</v>
      </c>
      <c r="B10" s="50">
        <v>50</v>
      </c>
      <c r="C10" s="50">
        <v>16</v>
      </c>
      <c r="D10" s="50">
        <f t="shared" si="0"/>
        <v>32</v>
      </c>
    </row>
    <row r="11" spans="1:4" s="9" customFormat="1" ht="15.75" customHeight="1">
      <c r="A11" s="53" t="s">
        <v>102</v>
      </c>
      <c r="B11" s="50">
        <v>9814</v>
      </c>
      <c r="C11" s="50">
        <v>10427</v>
      </c>
      <c r="D11" s="50">
        <f t="shared" si="0"/>
        <v>106.24617892806197</v>
      </c>
    </row>
    <row r="12" spans="1:4" s="9" customFormat="1" ht="15.75" customHeight="1">
      <c r="A12" s="53" t="s">
        <v>103</v>
      </c>
      <c r="B12" s="50">
        <v>2908</v>
      </c>
      <c r="C12" s="50">
        <v>3022</v>
      </c>
      <c r="D12" s="50">
        <f t="shared" si="0"/>
        <v>103.92022008253095</v>
      </c>
    </row>
    <row r="13" spans="1:4" s="9" customFormat="1" ht="15.75" customHeight="1">
      <c r="A13" s="46" t="s">
        <v>170</v>
      </c>
      <c r="B13" s="50">
        <v>816</v>
      </c>
      <c r="C13" s="50">
        <v>838</v>
      </c>
      <c r="D13" s="50">
        <f t="shared" si="0"/>
        <v>102.69607843137254</v>
      </c>
    </row>
    <row r="14" spans="1:4" s="9" customFormat="1" ht="15.75" customHeight="1">
      <c r="A14" s="53" t="s">
        <v>105</v>
      </c>
      <c r="B14" s="50">
        <v>6017</v>
      </c>
      <c r="C14" s="50">
        <v>4977</v>
      </c>
      <c r="D14" s="50">
        <f t="shared" si="0"/>
        <v>82.71563902276881</v>
      </c>
    </row>
    <row r="15" spans="1:4" s="9" customFormat="1" ht="15.75" customHeight="1">
      <c r="A15" s="46" t="s">
        <v>171</v>
      </c>
      <c r="B15" s="50">
        <v>3974</v>
      </c>
      <c r="C15" s="50">
        <v>4291</v>
      </c>
      <c r="D15" s="50">
        <f t="shared" si="0"/>
        <v>107.9768495218923</v>
      </c>
    </row>
    <row r="16" spans="1:4" s="9" customFormat="1" ht="15.75" customHeight="1">
      <c r="A16" s="53" t="s">
        <v>107</v>
      </c>
      <c r="B16" s="50"/>
      <c r="C16" s="50"/>
      <c r="D16" s="50"/>
    </row>
    <row r="17" spans="1:4" s="9" customFormat="1" ht="15.75" customHeight="1">
      <c r="A17" s="53" t="s">
        <v>108</v>
      </c>
      <c r="B17" s="50">
        <v>13074</v>
      </c>
      <c r="C17" s="50">
        <f>12571+21</f>
        <v>12592</v>
      </c>
      <c r="D17" s="50">
        <f t="shared" si="0"/>
        <v>96.31329355973688</v>
      </c>
    </row>
    <row r="18" spans="1:4" s="9" customFormat="1" ht="15.75" customHeight="1">
      <c r="A18" s="53" t="s">
        <v>109</v>
      </c>
      <c r="B18" s="50">
        <v>140</v>
      </c>
      <c r="C18" s="50">
        <v>140</v>
      </c>
      <c r="D18" s="50">
        <f t="shared" si="0"/>
        <v>100</v>
      </c>
    </row>
    <row r="19" spans="1:4" s="9" customFormat="1" ht="15.75" customHeight="1">
      <c r="A19" s="53" t="s">
        <v>110</v>
      </c>
      <c r="B19" s="50"/>
      <c r="C19" s="50"/>
      <c r="D19" s="50"/>
    </row>
    <row r="20" spans="1:4" s="9" customFormat="1" ht="15.75" customHeight="1">
      <c r="A20" s="53" t="s">
        <v>111</v>
      </c>
      <c r="B20" s="50">
        <v>15270</v>
      </c>
      <c r="C20" s="50">
        <f>17366-21</f>
        <v>17345</v>
      </c>
      <c r="D20" s="50">
        <f t="shared" si="0"/>
        <v>113.5887360838245</v>
      </c>
    </row>
    <row r="21" spans="1:4" s="9" customFormat="1" ht="15.75" customHeight="1">
      <c r="A21" s="53" t="s">
        <v>112</v>
      </c>
      <c r="B21" s="50"/>
      <c r="C21" s="50"/>
      <c r="D21" s="50"/>
    </row>
    <row r="22" spans="1:4" s="9" customFormat="1" ht="15.75" customHeight="1">
      <c r="A22" s="53" t="s">
        <v>113</v>
      </c>
      <c r="B22" s="50"/>
      <c r="C22" s="50"/>
      <c r="D22" s="50"/>
    </row>
    <row r="23" spans="1:4" s="9" customFormat="1" ht="15.75" customHeight="1">
      <c r="A23" s="53" t="s">
        <v>114</v>
      </c>
      <c r="B23" s="50">
        <v>1079</v>
      </c>
      <c r="C23" s="50">
        <v>1096</v>
      </c>
      <c r="D23" s="50">
        <f t="shared" si="0"/>
        <v>101.5755329008341</v>
      </c>
    </row>
    <row r="24" spans="1:4" s="9" customFormat="1" ht="15.75" customHeight="1">
      <c r="A24" s="53" t="s">
        <v>115</v>
      </c>
      <c r="B24" s="50"/>
      <c r="C24" s="50"/>
      <c r="D24" s="50"/>
    </row>
    <row r="25" spans="1:4" s="9" customFormat="1" ht="15.75" customHeight="1">
      <c r="A25" s="55" t="s">
        <v>116</v>
      </c>
      <c r="B25" s="50"/>
      <c r="C25" s="50">
        <v>1600</v>
      </c>
      <c r="D25" s="50"/>
    </row>
    <row r="26" spans="1:4" s="9" customFormat="1" ht="15.75" customHeight="1">
      <c r="A26" s="56" t="s">
        <v>117</v>
      </c>
      <c r="B26" s="50"/>
      <c r="C26" s="50"/>
      <c r="D26" s="50"/>
    </row>
    <row r="27" spans="1:4" s="9" customFormat="1" ht="15.75" customHeight="1">
      <c r="A27" s="32"/>
      <c r="B27" s="50"/>
      <c r="C27" s="50"/>
      <c r="D27" s="50"/>
    </row>
    <row r="28" spans="1:4" s="9" customFormat="1" ht="15.75" customHeight="1">
      <c r="A28" s="32"/>
      <c r="B28" s="50"/>
      <c r="C28" s="50"/>
      <c r="D28" s="50"/>
    </row>
    <row r="29" spans="1:4" s="9" customFormat="1" ht="15.75" customHeight="1">
      <c r="A29" s="6" t="s">
        <v>22</v>
      </c>
      <c r="B29" s="50"/>
      <c r="C29" s="50"/>
      <c r="D29" s="50"/>
    </row>
    <row r="30" spans="1:4" s="9" customFormat="1" ht="15.75" customHeight="1">
      <c r="A30" s="6" t="s">
        <v>19</v>
      </c>
      <c r="B30" s="50"/>
      <c r="C30" s="50"/>
      <c r="D30" s="50"/>
    </row>
    <row r="31" spans="1:4" s="9" customFormat="1" ht="15.75" customHeight="1">
      <c r="A31" s="14"/>
      <c r="B31" s="50"/>
      <c r="C31" s="50"/>
      <c r="D31" s="50"/>
    </row>
    <row r="32" spans="1:4" s="9" customFormat="1" ht="15.75" customHeight="1">
      <c r="A32" s="7" t="s">
        <v>47</v>
      </c>
      <c r="B32" s="50">
        <f>B7+B30</f>
        <v>56854</v>
      </c>
      <c r="C32" s="50">
        <f>C7</f>
        <v>60170</v>
      </c>
      <c r="D32" s="50">
        <f t="shared" si="0"/>
        <v>105.83248320258909</v>
      </c>
    </row>
    <row r="34" ht="14.25">
      <c r="D34" s="8"/>
    </row>
    <row r="35" ht="14.25">
      <c r="D35" s="8"/>
    </row>
    <row r="36" ht="14.25">
      <c r="C36" s="8"/>
    </row>
  </sheetData>
  <sheetProtection/>
  <mergeCells count="5">
    <mergeCell ref="A2:D2"/>
    <mergeCell ref="A5:A6"/>
    <mergeCell ref="B5:B6"/>
    <mergeCell ref="D5:D6"/>
    <mergeCell ref="C5:C6"/>
  </mergeCells>
  <printOptions horizontalCentered="1"/>
  <pageMargins left="0.2362204724409449" right="0.15748031496062992" top="0.31496062992125984" bottom="0.31496062992125984" header="0.2755905511811024" footer="0.35433070866141736"/>
  <pageSetup firstPageNumber="1" useFirstPageNumber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27"/>
  <sheetViews>
    <sheetView zoomScalePageLayoutView="0" workbookViewId="0" topLeftCell="A1">
      <selection activeCell="D15" sqref="D15"/>
    </sheetView>
  </sheetViews>
  <sheetFormatPr defaultColWidth="9.00390625" defaultRowHeight="14.25"/>
  <cols>
    <col min="1" max="1" width="30.25390625" style="0" customWidth="1"/>
    <col min="2" max="2" width="51.125" style="0" customWidth="1"/>
  </cols>
  <sheetData>
    <row r="1" ht="21" customHeight="1"/>
    <row r="2" spans="1:3" ht="22.5">
      <c r="A2" s="100" t="s">
        <v>126</v>
      </c>
      <c r="B2" s="99"/>
      <c r="C2" s="31"/>
    </row>
    <row r="3" spans="1:2" s="9" customFormat="1" ht="15.75" customHeight="1">
      <c r="A3" s="13"/>
      <c r="B3" s="44" t="s">
        <v>79</v>
      </c>
    </row>
    <row r="4" s="9" customFormat="1" ht="15.75" customHeight="1">
      <c r="B4" s="44" t="s">
        <v>37</v>
      </c>
    </row>
    <row r="5" spans="1:2" s="23" customFormat="1" ht="15.75" customHeight="1">
      <c r="A5" s="91" t="s">
        <v>57</v>
      </c>
      <c r="B5" s="91" t="s">
        <v>36</v>
      </c>
    </row>
    <row r="6" spans="1:2" s="23" customFormat="1" ht="15.75" customHeight="1">
      <c r="A6" s="91"/>
      <c r="B6" s="91"/>
    </row>
    <row r="7" spans="1:2" s="61" customFormat="1" ht="14.25">
      <c r="A7" s="60" t="s">
        <v>169</v>
      </c>
      <c r="B7" s="72">
        <v>1788.0375</v>
      </c>
    </row>
    <row r="8" spans="1:2" ht="14.25">
      <c r="A8" s="59" t="s">
        <v>150</v>
      </c>
      <c r="B8" s="72">
        <v>1404.6117</v>
      </c>
    </row>
    <row r="9" spans="1:2" ht="14.25">
      <c r="A9" s="59" t="s">
        <v>151</v>
      </c>
      <c r="B9" s="72">
        <v>262.0638</v>
      </c>
    </row>
    <row r="10" spans="1:2" ht="14.25">
      <c r="A10" s="59" t="s">
        <v>152</v>
      </c>
      <c r="B10" s="72">
        <v>121.362</v>
      </c>
    </row>
    <row r="11" spans="1:2" s="61" customFormat="1" ht="14.25">
      <c r="A11" s="60" t="s">
        <v>168</v>
      </c>
      <c r="B11" s="72">
        <v>419.0591</v>
      </c>
    </row>
    <row r="12" spans="1:2" ht="14.25">
      <c r="A12" s="59" t="s">
        <v>153</v>
      </c>
      <c r="B12" s="72">
        <v>249.4591</v>
      </c>
    </row>
    <row r="13" spans="1:2" ht="14.25">
      <c r="A13" s="59" t="s">
        <v>154</v>
      </c>
      <c r="B13" s="72">
        <v>2</v>
      </c>
    </row>
    <row r="14" spans="1:2" ht="14.25">
      <c r="A14" s="59" t="s">
        <v>155</v>
      </c>
      <c r="B14" s="72">
        <v>3</v>
      </c>
    </row>
    <row r="15" spans="1:2" ht="14.25">
      <c r="A15" s="59" t="s">
        <v>156</v>
      </c>
      <c r="B15" s="72">
        <v>11.5</v>
      </c>
    </row>
    <row r="16" spans="1:2" ht="14.25">
      <c r="A16" s="59" t="s">
        <v>157</v>
      </c>
      <c r="B16" s="72">
        <v>24.3</v>
      </c>
    </row>
    <row r="17" spans="1:2" ht="14.25">
      <c r="A17" s="59" t="s">
        <v>158</v>
      </c>
      <c r="B17" s="72">
        <v>16</v>
      </c>
    </row>
    <row r="18" spans="1:2" ht="14.25">
      <c r="A18" s="59" t="s">
        <v>159</v>
      </c>
      <c r="B18" s="72">
        <v>112.8</v>
      </c>
    </row>
    <row r="19" spans="1:2" s="61" customFormat="1" ht="14.25">
      <c r="A19" s="60" t="s">
        <v>167</v>
      </c>
      <c r="B19" s="72">
        <v>17878.548604</v>
      </c>
    </row>
    <row r="20" spans="1:2" ht="14.25">
      <c r="A20" s="59" t="s">
        <v>160</v>
      </c>
      <c r="B20" s="72">
        <v>14239.14962</v>
      </c>
    </row>
    <row r="21" spans="1:2" ht="14.25">
      <c r="A21" s="59" t="s">
        <v>161</v>
      </c>
      <c r="B21" s="72">
        <v>3639.398984</v>
      </c>
    </row>
    <row r="22" spans="1:2" s="61" customFormat="1" ht="14.25">
      <c r="A22" s="60" t="s">
        <v>166</v>
      </c>
      <c r="B22" s="72">
        <v>333.954</v>
      </c>
    </row>
    <row r="23" spans="1:2" ht="14.25">
      <c r="A23" s="59" t="s">
        <v>162</v>
      </c>
      <c r="B23" s="72">
        <v>6.608</v>
      </c>
    </row>
    <row r="24" spans="1:2" ht="14.25">
      <c r="A24" s="59" t="s">
        <v>163</v>
      </c>
      <c r="B24" s="72">
        <v>105.566</v>
      </c>
    </row>
    <row r="25" spans="1:2" ht="14.25">
      <c r="A25" s="59" t="s">
        <v>164</v>
      </c>
      <c r="B25" s="72">
        <v>188.118</v>
      </c>
    </row>
    <row r="26" spans="1:2" ht="14.25">
      <c r="A26" s="59" t="s">
        <v>165</v>
      </c>
      <c r="B26" s="72">
        <v>33.662</v>
      </c>
    </row>
    <row r="27" spans="1:2" ht="14.25">
      <c r="A27" s="7" t="s">
        <v>15</v>
      </c>
      <c r="B27" s="72">
        <f>B7+B11+B19+B22</f>
        <v>20419.599204000002</v>
      </c>
    </row>
  </sheetData>
  <sheetProtection/>
  <mergeCells count="3">
    <mergeCell ref="A2:B2"/>
    <mergeCell ref="A5:A6"/>
    <mergeCell ref="B5:B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30"/>
  <sheetViews>
    <sheetView zoomScalePageLayoutView="0" workbookViewId="0" topLeftCell="A1">
      <selection activeCell="D8" sqref="D8:D9"/>
    </sheetView>
  </sheetViews>
  <sheetFormatPr defaultColWidth="9.00390625" defaultRowHeight="14.25"/>
  <cols>
    <col min="1" max="1" width="37.00390625" style="0" customWidth="1"/>
    <col min="2" max="2" width="12.375" style="0" customWidth="1"/>
    <col min="3" max="3" width="13.375" style="0" customWidth="1"/>
    <col min="4" max="5" width="14.125" style="0" customWidth="1"/>
    <col min="6" max="6" width="13.875" style="0" customWidth="1"/>
  </cols>
  <sheetData>
    <row r="1" ht="21" customHeight="1"/>
    <row r="2" spans="1:5" ht="22.5">
      <c r="A2" s="90" t="s">
        <v>121</v>
      </c>
      <c r="B2" s="90"/>
      <c r="C2" s="90"/>
      <c r="D2" s="90"/>
      <c r="E2" s="90"/>
    </row>
    <row r="3" spans="1:5" s="9" customFormat="1" ht="15.75" customHeight="1">
      <c r="A3" s="13"/>
      <c r="B3" s="13"/>
      <c r="C3" s="13"/>
      <c r="D3" s="13"/>
      <c r="E3" s="5" t="s">
        <v>80</v>
      </c>
    </row>
    <row r="4" spans="1:5" s="9" customFormat="1" ht="15.75" customHeight="1">
      <c r="A4" s="10"/>
      <c r="B4" s="10"/>
      <c r="C4" s="10"/>
      <c r="D4" s="10"/>
      <c r="E4" s="5" t="s">
        <v>55</v>
      </c>
    </row>
    <row r="5" spans="1:5" s="23" customFormat="1" ht="15.75" customHeight="1">
      <c r="A5" s="91" t="s">
        <v>52</v>
      </c>
      <c r="B5" s="91" t="s">
        <v>48</v>
      </c>
      <c r="C5" s="91" t="s">
        <v>49</v>
      </c>
      <c r="D5" s="91" t="s">
        <v>29</v>
      </c>
      <c r="E5" s="91" t="s">
        <v>50</v>
      </c>
    </row>
    <row r="6" spans="1:5" s="23" customFormat="1" ht="15.75" customHeight="1">
      <c r="A6" s="91"/>
      <c r="B6" s="91"/>
      <c r="C6" s="91"/>
      <c r="D6" s="91"/>
      <c r="E6" s="91"/>
    </row>
    <row r="7" spans="1:5" s="9" customFormat="1" ht="15.75" customHeight="1">
      <c r="A7" s="6" t="s">
        <v>25</v>
      </c>
      <c r="B7" s="76">
        <f>SUM(B8:B9)</f>
        <v>18053</v>
      </c>
      <c r="C7" s="76">
        <f>SUM(C8:C9)</f>
        <v>16879</v>
      </c>
      <c r="D7" s="76">
        <f>SUM(D8:D9)</f>
        <v>16879</v>
      </c>
      <c r="E7" s="76">
        <f>D7/C7*100</f>
        <v>100</v>
      </c>
    </row>
    <row r="8" spans="1:5" s="9" customFormat="1" ht="15.75" customHeight="1">
      <c r="A8" s="75" t="s">
        <v>179</v>
      </c>
      <c r="B8" s="76">
        <v>18050</v>
      </c>
      <c r="C8" s="76">
        <v>16876</v>
      </c>
      <c r="D8" s="76">
        <v>16876</v>
      </c>
      <c r="E8" s="76">
        <f>D8/C8*100</f>
        <v>100</v>
      </c>
    </row>
    <row r="9" spans="1:5" s="9" customFormat="1" ht="15.75" customHeight="1">
      <c r="A9" s="46" t="s">
        <v>180</v>
      </c>
      <c r="B9" s="76">
        <v>3</v>
      </c>
      <c r="C9" s="76">
        <v>3</v>
      </c>
      <c r="D9" s="76">
        <v>3</v>
      </c>
      <c r="E9" s="76">
        <f>D9/C9*100</f>
        <v>100</v>
      </c>
    </row>
    <row r="10" spans="1:5" s="9" customFormat="1" ht="15.75" customHeight="1">
      <c r="A10" s="6"/>
      <c r="B10" s="19"/>
      <c r="C10" s="19"/>
      <c r="D10" s="19"/>
      <c r="E10" s="19"/>
    </row>
    <row r="11" spans="1:5" s="9" customFormat="1" ht="15.75" customHeight="1">
      <c r="A11" s="3" t="s">
        <v>54</v>
      </c>
      <c r="B11" s="19"/>
      <c r="C11" s="19"/>
      <c r="D11" s="19"/>
      <c r="E11" s="19"/>
    </row>
    <row r="12" spans="1:5" s="9" customFormat="1" ht="15.75" customHeight="1">
      <c r="A12" s="3" t="s">
        <v>24</v>
      </c>
      <c r="B12" s="19"/>
      <c r="C12" s="19"/>
      <c r="D12" s="19"/>
      <c r="E12" s="19"/>
    </row>
    <row r="13" spans="1:5" s="9" customFormat="1" ht="15.75" customHeight="1">
      <c r="A13" s="11"/>
      <c r="B13" s="19"/>
      <c r="C13" s="19"/>
      <c r="D13" s="19"/>
      <c r="E13" s="19"/>
    </row>
    <row r="14" spans="1:5" s="9" customFormat="1" ht="15.75" customHeight="1">
      <c r="A14" s="20"/>
      <c r="B14" s="19"/>
      <c r="C14" s="19"/>
      <c r="D14" s="19"/>
      <c r="E14" s="19"/>
    </row>
    <row r="15" spans="1:5" s="9" customFormat="1" ht="15.75" customHeight="1">
      <c r="A15" s="11"/>
      <c r="B15" s="19"/>
      <c r="C15" s="19"/>
      <c r="D15" s="19"/>
      <c r="E15" s="19"/>
    </row>
    <row r="16" spans="1:5" s="9" customFormat="1" ht="15.75" customHeight="1">
      <c r="A16" s="20"/>
      <c r="B16" s="19"/>
      <c r="C16" s="19"/>
      <c r="D16" s="19"/>
      <c r="E16" s="19"/>
    </row>
    <row r="17" spans="1:5" s="9" customFormat="1" ht="15.75" customHeight="1">
      <c r="A17" s="20"/>
      <c r="B17" s="19"/>
      <c r="C17" s="19"/>
      <c r="D17" s="21"/>
      <c r="E17" s="19"/>
    </row>
    <row r="18" spans="1:5" s="9" customFormat="1" ht="15.75" customHeight="1">
      <c r="A18" s="20"/>
      <c r="B18" s="19"/>
      <c r="C18" s="19"/>
      <c r="D18" s="21"/>
      <c r="E18" s="19"/>
    </row>
    <row r="19" spans="1:5" s="9" customFormat="1" ht="15.75" customHeight="1">
      <c r="A19" s="20"/>
      <c r="B19" s="19"/>
      <c r="C19" s="19"/>
      <c r="D19" s="21"/>
      <c r="E19" s="19"/>
    </row>
    <row r="20" spans="1:5" s="9" customFormat="1" ht="15.75" customHeight="1">
      <c r="A20" s="6"/>
      <c r="B20" s="21"/>
      <c r="C20" s="21"/>
      <c r="D20" s="21"/>
      <c r="E20" s="19"/>
    </row>
    <row r="21" spans="1:5" s="9" customFormat="1" ht="15.75" customHeight="1">
      <c r="A21" s="6"/>
      <c r="B21" s="21"/>
      <c r="C21" s="21"/>
      <c r="D21" s="21"/>
      <c r="E21" s="21"/>
    </row>
    <row r="22" spans="1:5" s="9" customFormat="1" ht="15.75" customHeight="1">
      <c r="A22" s="6"/>
      <c r="B22" s="21"/>
      <c r="C22" s="21"/>
      <c r="D22" s="21"/>
      <c r="E22" s="21"/>
    </row>
    <row r="23" spans="1:5" s="9" customFormat="1" ht="15.75" customHeight="1">
      <c r="A23" s="11"/>
      <c r="B23" s="21"/>
      <c r="C23" s="21"/>
      <c r="D23" s="21"/>
      <c r="E23" s="21"/>
    </row>
    <row r="24" spans="1:5" s="9" customFormat="1" ht="15.75" customHeight="1">
      <c r="A24" s="11"/>
      <c r="B24" s="21"/>
      <c r="C24" s="21"/>
      <c r="D24" s="21"/>
      <c r="E24" s="21"/>
    </row>
    <row r="25" spans="1:5" s="9" customFormat="1" ht="15.75" customHeight="1">
      <c r="A25" s="11"/>
      <c r="B25" s="21"/>
      <c r="C25" s="21"/>
      <c r="D25" s="21"/>
      <c r="E25" s="21"/>
    </row>
    <row r="26" spans="1:5" s="9" customFormat="1" ht="15.75" customHeight="1">
      <c r="A26" s="7" t="s">
        <v>15</v>
      </c>
      <c r="B26" s="19"/>
      <c r="C26" s="19"/>
      <c r="D26" s="19"/>
      <c r="E26" s="19"/>
    </row>
    <row r="27" ht="14.25">
      <c r="E27" s="8"/>
    </row>
    <row r="28" ht="14.25">
      <c r="D28" s="8"/>
    </row>
    <row r="29" ht="14.25">
      <c r="D29" s="8"/>
    </row>
    <row r="30" ht="14.25">
      <c r="C30" s="8"/>
    </row>
  </sheetData>
  <sheetProtection/>
  <mergeCells count="6">
    <mergeCell ref="A2:E2"/>
    <mergeCell ref="A5:A6"/>
    <mergeCell ref="B5:B6"/>
    <mergeCell ref="D5:D6"/>
    <mergeCell ref="E5:E6"/>
    <mergeCell ref="C5:C6"/>
  </mergeCells>
  <printOptions horizontalCentered="1"/>
  <pageMargins left="0.2362204724409449" right="0.15748031496062992" top="0.31496062992125984" bottom="0.31496062992125984" header="0.2755905511811024" footer="0.35433070866141736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yushan</dc:creator>
  <cp:keywords/>
  <dc:description/>
  <cp:lastModifiedBy>戴丽平(登记)</cp:lastModifiedBy>
  <cp:lastPrinted>2019-01-10T01:44:28Z</cp:lastPrinted>
  <dcterms:created xsi:type="dcterms:W3CDTF">2007-11-06T04:13:49Z</dcterms:created>
  <dcterms:modified xsi:type="dcterms:W3CDTF">2019-01-14T06:38:49Z</dcterms:modified>
  <cp:category/>
  <cp:version/>
  <cp:contentType/>
  <cp:contentStatus/>
</cp:coreProperties>
</file>