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2" windowWidth="11712" windowHeight="8592" tabRatio="903" activeTab="9"/>
  </bookViews>
  <sheets>
    <sheet name="总决算封面" sheetId="1" r:id="rId1"/>
    <sheet name="本级收入" sheetId="2" r:id="rId2"/>
    <sheet name="本年支出" sheetId="3" r:id="rId3"/>
    <sheet name="经济分类" sheetId="4" r:id="rId4"/>
    <sheet name="基金收入" sheetId="5" r:id="rId5"/>
    <sheet name="基金支出" sheetId="6" r:id="rId6"/>
    <sheet name="三公经费" sheetId="7" r:id="rId7"/>
    <sheet name="上半年一般公共预算执行" sheetId="8" r:id="rId8"/>
    <sheet name="上半年基金执行" sheetId="9" r:id="rId9"/>
    <sheet name="部门执行" sheetId="10" r:id="rId10"/>
  </sheets>
  <definedNames>
    <definedName name="_xlnm.Print_Area" localSheetId="0">'总决算封面'!$A$1:$M$22</definedName>
    <definedName name="_xlnm.Print_Titles" localSheetId="2">'本年支出'!$4:$5</definedName>
    <definedName name="_xlnm.Print_Titles" localSheetId="3">'经济分类'!$4:$5</definedName>
  </definedNames>
  <calcPr fullCalcOnLoad="1"/>
</workbook>
</file>

<file path=xl/comments4.xml><?xml version="1.0" encoding="utf-8"?>
<comments xmlns="http://schemas.openxmlformats.org/spreadsheetml/2006/main">
  <authors>
    <author>PC</author>
  </authors>
  <commentList>
    <comment ref="A15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-400
</t>
        </r>
      </text>
    </comment>
    <comment ref="A33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-2400
</t>
        </r>
      </text>
    </comment>
    <comment ref="A76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-11.07</t>
        </r>
      </text>
    </comment>
  </commentList>
</comments>
</file>

<file path=xl/sharedStrings.xml><?xml version="1.0" encoding="utf-8"?>
<sst xmlns="http://schemas.openxmlformats.org/spreadsheetml/2006/main" count="372" uniqueCount="311">
  <si>
    <t>预算调整</t>
  </si>
  <si>
    <t>调整后预算</t>
  </si>
  <si>
    <t>一、镇级地方一般公共预算支出</t>
  </si>
  <si>
    <t>总计</t>
  </si>
  <si>
    <t>一、区对镇政府性基金补助收入</t>
  </si>
  <si>
    <t xml:space="preserve">       其中：国有土地使用权出让收入</t>
  </si>
  <si>
    <t>二、调入资金</t>
  </si>
  <si>
    <t>三、动用历年结余</t>
  </si>
  <si>
    <t>单位：万元</t>
  </si>
  <si>
    <t>项目</t>
  </si>
  <si>
    <t>项目</t>
  </si>
  <si>
    <t>一、政府性基金支出</t>
  </si>
  <si>
    <t>城乡社区支出</t>
  </si>
  <si>
    <t>二、结转下年支出</t>
  </si>
  <si>
    <t>总计</t>
  </si>
  <si>
    <t>预算数</t>
  </si>
  <si>
    <t>1、因公出国（境）费用</t>
  </si>
  <si>
    <t>2、公务接待费</t>
  </si>
  <si>
    <t>3、公务用车购置及运行费</t>
  </si>
  <si>
    <t>表二</t>
  </si>
  <si>
    <t>表三</t>
  </si>
  <si>
    <t>表四</t>
  </si>
  <si>
    <t>表五</t>
  </si>
  <si>
    <t>表六</t>
  </si>
  <si>
    <t>预算单位</t>
  </si>
  <si>
    <t>年初预算</t>
  </si>
  <si>
    <t>单位决算数</t>
  </si>
  <si>
    <t>七、调入预算稳定调节基金</t>
  </si>
  <si>
    <t>八、动用历年结余</t>
  </si>
  <si>
    <t>决算数</t>
  </si>
  <si>
    <t>公共财政预算支出合计</t>
  </si>
  <si>
    <t>表一</t>
  </si>
  <si>
    <t>一、镇级地方一般公共预算收入</t>
  </si>
  <si>
    <t>（一）税收收入</t>
  </si>
  <si>
    <r>
      <t>1</t>
    </r>
    <r>
      <rPr>
        <sz val="12"/>
        <rFont val="宋体"/>
        <family val="0"/>
      </rPr>
      <t>、增值税</t>
    </r>
  </si>
  <si>
    <r>
      <t>2</t>
    </r>
    <r>
      <rPr>
        <sz val="12"/>
        <rFont val="宋体"/>
        <family val="0"/>
      </rPr>
      <t>、营业税</t>
    </r>
  </si>
  <si>
    <r>
      <t>3</t>
    </r>
    <r>
      <rPr>
        <sz val="12"/>
        <rFont val="宋体"/>
        <family val="0"/>
      </rPr>
      <t>、企业所得税</t>
    </r>
  </si>
  <si>
    <r>
      <t>4</t>
    </r>
    <r>
      <rPr>
        <sz val="12"/>
        <rFont val="宋体"/>
        <family val="0"/>
      </rPr>
      <t>、个人所得税</t>
    </r>
  </si>
  <si>
    <r>
      <t>5</t>
    </r>
    <r>
      <rPr>
        <sz val="12"/>
        <rFont val="宋体"/>
        <family val="0"/>
      </rPr>
      <t>、城市维护建设税</t>
    </r>
  </si>
  <si>
    <r>
      <t>6</t>
    </r>
    <r>
      <rPr>
        <sz val="12"/>
        <rFont val="宋体"/>
        <family val="0"/>
      </rPr>
      <t>、房产税</t>
    </r>
  </si>
  <si>
    <r>
      <t>7</t>
    </r>
    <r>
      <rPr>
        <sz val="12"/>
        <rFont val="宋体"/>
        <family val="0"/>
      </rPr>
      <t>、印花税</t>
    </r>
  </si>
  <si>
    <t>（二）非税收入</t>
  </si>
  <si>
    <r>
      <t>1</t>
    </r>
    <r>
      <rPr>
        <sz val="12"/>
        <rFont val="宋体"/>
        <family val="0"/>
      </rPr>
      <t>、行政事业性收费收入</t>
    </r>
  </si>
  <si>
    <r>
      <t>2</t>
    </r>
    <r>
      <rPr>
        <sz val="12"/>
        <rFont val="宋体"/>
        <family val="0"/>
      </rPr>
      <t>、其他收入</t>
    </r>
  </si>
  <si>
    <t>二、返还性收入及专项补助</t>
  </si>
  <si>
    <t>（一）土地增值税补助</t>
  </si>
  <si>
    <t>（二）其他补助</t>
  </si>
  <si>
    <t>三、转移性收入</t>
  </si>
  <si>
    <t>（一）一般转移支付</t>
  </si>
  <si>
    <t>（二）专项转移支付</t>
  </si>
  <si>
    <t>四、调入资金</t>
  </si>
  <si>
    <t>五、结账支出</t>
  </si>
  <si>
    <t>六、上解支出</t>
  </si>
  <si>
    <t>（一）体制上解</t>
  </si>
  <si>
    <t>（二）转移支付上解5%</t>
  </si>
  <si>
    <t>实际可用财力</t>
  </si>
  <si>
    <t>1、一般公共服务支出</t>
  </si>
  <si>
    <t>单位：万元</t>
  </si>
  <si>
    <t>预算调整</t>
  </si>
  <si>
    <t>调整后预算</t>
  </si>
  <si>
    <t>年初预算</t>
  </si>
  <si>
    <t>单位：万元</t>
  </si>
  <si>
    <t>决算为预算％</t>
  </si>
  <si>
    <t>二、商品和服务支出</t>
  </si>
  <si>
    <t>支出经济分类</t>
  </si>
  <si>
    <t>三、对个人和家庭的补助</t>
  </si>
  <si>
    <t>四、对企事业单位的补助</t>
  </si>
  <si>
    <t>收入项目</t>
  </si>
  <si>
    <t>总计</t>
  </si>
  <si>
    <t>单位：万元</t>
  </si>
  <si>
    <t>项目</t>
  </si>
  <si>
    <t>总计</t>
  </si>
  <si>
    <t>六、基本建设支出</t>
  </si>
  <si>
    <t>七、其他资本性支出</t>
  </si>
  <si>
    <t>八、其他支出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</si>
  <si>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</si>
  <si>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</si>
  <si>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</si>
  <si>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</si>
  <si>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</si>
  <si>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</si>
  <si>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绩效工资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</si>
  <si>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</si>
  <si>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</si>
  <si>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</si>
  <si>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</si>
  <si>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</si>
  <si>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</si>
  <si>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</si>
  <si>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</si>
  <si>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</si>
  <si>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</si>
  <si>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</si>
  <si>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</si>
  <si>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</si>
  <si>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</si>
  <si>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</si>
  <si>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</si>
  <si>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</si>
  <si>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</si>
  <si>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</si>
  <si>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</si>
  <si>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</si>
  <si>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</si>
  <si>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</si>
  <si>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</si>
  <si>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</si>
  <si>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</si>
  <si>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</si>
  <si>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</si>
  <si>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</si>
  <si>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</si>
  <si>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</si>
  <si>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</si>
  <si>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</si>
  <si>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</si>
  <si>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</si>
  <si>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</si>
  <si>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</si>
  <si>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</si>
  <si>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</si>
  <si>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</si>
  <si>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 xml:space="preserve">  财政贴息</t>
  </si>
  <si>
    <t xml:space="preserve">  房屋建筑物购建</t>
  </si>
  <si>
    <t xml:space="preserve">  基础设施建设</t>
  </si>
  <si>
    <t xml:space="preserve">  大型修缮</t>
  </si>
  <si>
    <t xml:space="preserve">  其他基本建设支出</t>
  </si>
  <si>
    <t xml:space="preserve">  办公设备购置</t>
  </si>
  <si>
    <t xml:space="preserve">  专用设备购置</t>
  </si>
  <si>
    <t xml:space="preserve">  信息网络及软件购置更新</t>
  </si>
  <si>
    <t xml:space="preserve">  公务用车购置</t>
  </si>
  <si>
    <t xml:space="preserve">  其他交通工具购置</t>
  </si>
  <si>
    <t xml:space="preserve">  其他资本性支出</t>
  </si>
  <si>
    <t xml:space="preserve">  赠与</t>
  </si>
  <si>
    <t xml:space="preserve">  其他支出</t>
  </si>
  <si>
    <t>五、债务还本支出</t>
  </si>
  <si>
    <t>预算调整</t>
  </si>
  <si>
    <t>执行率</t>
  </si>
  <si>
    <t>9、土地使用税</t>
  </si>
  <si>
    <t xml:space="preserve">    人大事务</t>
  </si>
  <si>
    <t xml:space="preserve">    政府办公厅(室)及相关机构事务</t>
  </si>
  <si>
    <t xml:space="preserve">    财政事务</t>
  </si>
  <si>
    <t xml:space="preserve">    纪检监察事务</t>
  </si>
  <si>
    <t xml:space="preserve">    群众团体事务</t>
  </si>
  <si>
    <t xml:space="preserve">    组织事务</t>
  </si>
  <si>
    <t xml:space="preserve">    宣传事务</t>
  </si>
  <si>
    <t>2、公共安全支出</t>
  </si>
  <si>
    <t xml:space="preserve">    司法</t>
  </si>
  <si>
    <t>3、教育支出</t>
  </si>
  <si>
    <t xml:space="preserve">    教育管理事务</t>
  </si>
  <si>
    <t xml:space="preserve">    普通教育</t>
  </si>
  <si>
    <t>4、科学技术支出</t>
  </si>
  <si>
    <t xml:space="preserve">    技术研究与开发</t>
  </si>
  <si>
    <t>5、文化体育与传媒支出</t>
  </si>
  <si>
    <t xml:space="preserve">    文化</t>
  </si>
  <si>
    <t xml:space="preserve">    体育</t>
  </si>
  <si>
    <t>6、社会保障和就业支出</t>
  </si>
  <si>
    <t xml:space="preserve">    医疗保障</t>
  </si>
  <si>
    <t xml:space="preserve">    人口与计划生育事务</t>
  </si>
  <si>
    <t xml:space="preserve">    城乡社区管理事务</t>
  </si>
  <si>
    <t xml:space="preserve">    城乡社区公共设施</t>
  </si>
  <si>
    <t xml:space="preserve">    农业</t>
  </si>
  <si>
    <t xml:space="preserve">     住房改革支出</t>
  </si>
  <si>
    <t>二、调出资金</t>
  </si>
  <si>
    <t xml:space="preserve">    党委办公厅（室）及相关机构事务</t>
  </si>
  <si>
    <t xml:space="preserve">    其他一般公共服务支出（款）</t>
  </si>
  <si>
    <t xml:space="preserve">    人力资源和社会保障管理事务</t>
  </si>
  <si>
    <t xml:space="preserve">    民政管理事务</t>
  </si>
  <si>
    <t xml:space="preserve">    财政对社会保险基金的补助</t>
  </si>
  <si>
    <t xml:space="preserve">    行政事业单位离退休</t>
  </si>
  <si>
    <t xml:space="preserve">    就业补助</t>
  </si>
  <si>
    <t xml:space="preserve">    抚恤</t>
  </si>
  <si>
    <t xml:space="preserve">    社会福利</t>
  </si>
  <si>
    <t xml:space="preserve">    红十字事业</t>
  </si>
  <si>
    <t>7、医疗卫生与计划生育支出</t>
  </si>
  <si>
    <t xml:space="preserve">    医疗卫生管理事务</t>
  </si>
  <si>
    <t xml:space="preserve">    城乡社区规划与管理（款）</t>
  </si>
  <si>
    <r>
      <t xml:space="preserve">    </t>
    </r>
    <r>
      <rPr>
        <b/>
        <sz val="10"/>
        <rFont val="宋体"/>
        <family val="0"/>
      </rPr>
      <t>林业</t>
    </r>
  </si>
  <si>
    <t xml:space="preserve">    制造业</t>
  </si>
  <si>
    <t xml:space="preserve">    支持中小企业发展和管理支出</t>
  </si>
  <si>
    <t>三、当年结余</t>
  </si>
  <si>
    <t>13、其他支出（类）</t>
  </si>
  <si>
    <t xml:space="preserve">     其他支出（款）</t>
  </si>
  <si>
    <t xml:space="preserve">  国有土地使用权出让收入安排的支出</t>
  </si>
  <si>
    <t>合  计</t>
  </si>
  <si>
    <t>决算为调整后预算％</t>
  </si>
  <si>
    <t>表七</t>
  </si>
  <si>
    <t>收  入  预  算</t>
  </si>
  <si>
    <t>支  出  预  算</t>
  </si>
  <si>
    <t>上年同期数</t>
  </si>
  <si>
    <t>执行为预算％</t>
  </si>
  <si>
    <t>比上年增减％</t>
  </si>
  <si>
    <t>支出项目</t>
  </si>
  <si>
    <t>一、镇级地方一般公共预算收入</t>
  </si>
  <si>
    <t>一、镇级地方一般公共预算支出</t>
  </si>
  <si>
    <t>（一）税收收入</t>
  </si>
  <si>
    <t>1、增值税</t>
  </si>
  <si>
    <t>2、国防支出</t>
  </si>
  <si>
    <r>
      <t>2</t>
    </r>
    <r>
      <rPr>
        <sz val="12"/>
        <rFont val="宋体"/>
        <family val="0"/>
      </rPr>
      <t>、营业税</t>
    </r>
  </si>
  <si>
    <t>3、公共安全支出</t>
  </si>
  <si>
    <r>
      <t>3</t>
    </r>
    <r>
      <rPr>
        <sz val="12"/>
        <rFont val="宋体"/>
        <family val="0"/>
      </rPr>
      <t>、企业所得税</t>
    </r>
  </si>
  <si>
    <t>4、教育支出</t>
  </si>
  <si>
    <r>
      <t>4</t>
    </r>
    <r>
      <rPr>
        <sz val="12"/>
        <rFont val="宋体"/>
        <family val="0"/>
      </rPr>
      <t>、个人所得税</t>
    </r>
  </si>
  <si>
    <t>5、科学技术支出</t>
  </si>
  <si>
    <r>
      <t>5</t>
    </r>
    <r>
      <rPr>
        <sz val="12"/>
        <rFont val="宋体"/>
        <family val="0"/>
      </rPr>
      <t>、城市维护建设税</t>
    </r>
  </si>
  <si>
    <t>6、文化体育与传媒支出</t>
  </si>
  <si>
    <r>
      <t>6</t>
    </r>
    <r>
      <rPr>
        <sz val="12"/>
        <rFont val="宋体"/>
        <family val="0"/>
      </rPr>
      <t>、房产税</t>
    </r>
  </si>
  <si>
    <t>7、社会保障和就业支出</t>
  </si>
  <si>
    <r>
      <t>7</t>
    </r>
    <r>
      <rPr>
        <sz val="12"/>
        <rFont val="宋体"/>
        <family val="0"/>
      </rPr>
      <t>、印花税</t>
    </r>
  </si>
  <si>
    <t>8、医疗卫生与计划生育支出</t>
  </si>
  <si>
    <t>8、土地使用税</t>
  </si>
  <si>
    <t>9、节能环保支出</t>
  </si>
  <si>
    <t>9、耕地占用税</t>
  </si>
  <si>
    <t>10、城乡社区支出</t>
  </si>
  <si>
    <t>（二）非税收入</t>
  </si>
  <si>
    <t>11、农林水支出</t>
  </si>
  <si>
    <r>
      <t>1</t>
    </r>
    <r>
      <rPr>
        <sz val="12"/>
        <rFont val="宋体"/>
        <family val="0"/>
      </rPr>
      <t>、行政事业性收费收入</t>
    </r>
  </si>
  <si>
    <t>12、交通运输支出</t>
  </si>
  <si>
    <r>
      <t>2</t>
    </r>
    <r>
      <rPr>
        <sz val="12"/>
        <rFont val="宋体"/>
        <family val="0"/>
      </rPr>
      <t>、其他收入</t>
    </r>
  </si>
  <si>
    <t>13、资源勘探信息等支出</t>
  </si>
  <si>
    <t>二、返还性收入及专项补助</t>
  </si>
  <si>
    <t>14、商业服务业等支出</t>
  </si>
  <si>
    <t>（一）土地增值税补助</t>
  </si>
  <si>
    <t>15、国土海洋气象等支出</t>
  </si>
  <si>
    <t>（二）其他补助</t>
  </si>
  <si>
    <t>16、住房保障支出</t>
  </si>
  <si>
    <t>三、转移性收入</t>
  </si>
  <si>
    <t>17、粮油物资储备支出</t>
  </si>
  <si>
    <t>（一）一般转移支付</t>
  </si>
  <si>
    <t>18、预备费</t>
  </si>
  <si>
    <t>（二）专项转移支付</t>
  </si>
  <si>
    <t>19、其他支出</t>
  </si>
  <si>
    <t>四、调入资金</t>
  </si>
  <si>
    <t>20、债务付息支出</t>
  </si>
  <si>
    <t>五、结账支出</t>
  </si>
  <si>
    <t>六、上解支出</t>
  </si>
  <si>
    <t>三、当年结余</t>
  </si>
  <si>
    <t>（一）体制上解</t>
  </si>
  <si>
    <t>（二）转移支付上解5%</t>
  </si>
  <si>
    <t>实际可用财力</t>
  </si>
  <si>
    <t>表八</t>
  </si>
  <si>
    <t>一、区对镇政府性基金补助收入</t>
  </si>
  <si>
    <t>一、政府性基金支出</t>
  </si>
  <si>
    <t xml:space="preserve">       其中：国有土地使用权出让收入</t>
  </si>
  <si>
    <t>城乡社区支出</t>
  </si>
  <si>
    <t xml:space="preserve">    国有土地使用权出让收入安排的支出</t>
  </si>
  <si>
    <t>二、调入资金</t>
  </si>
  <si>
    <t>三、动用历年结余</t>
  </si>
  <si>
    <t>二、结转下年支出</t>
  </si>
  <si>
    <t>宝山区罗泾镇2016年镇级财政决算（草案）</t>
  </si>
  <si>
    <t>和2017年上半年镇级财政预算执行情况</t>
  </si>
  <si>
    <t>二○一七年七月</t>
  </si>
  <si>
    <r>
      <t>宝山区罗泾镇201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年镇级地方一般公共预算收入决算表</t>
    </r>
  </si>
  <si>
    <r>
      <t>201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年预算</t>
    </r>
  </si>
  <si>
    <r>
      <t>201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年决算</t>
    </r>
  </si>
  <si>
    <r>
      <t>宝山区罗泾镇201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年镇级地方一般公共预算支出决算表</t>
    </r>
  </si>
  <si>
    <r>
      <t>201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年预算</t>
    </r>
  </si>
  <si>
    <r>
      <t>宝山区罗泾镇20</t>
    </r>
    <r>
      <rPr>
        <b/>
        <sz val="14"/>
        <rFont val="宋体"/>
        <family val="0"/>
      </rPr>
      <t>16</t>
    </r>
    <r>
      <rPr>
        <b/>
        <sz val="14"/>
        <rFont val="宋体"/>
        <family val="0"/>
      </rPr>
      <t>年镇级地方一般公共预算支出经济分类表</t>
    </r>
  </si>
  <si>
    <r>
      <t>201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年决算数</t>
    </r>
  </si>
  <si>
    <r>
      <t>宝山区罗泾镇201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年本级政府性基金收入决算表</t>
    </r>
  </si>
  <si>
    <r>
      <t>宝山区罗泾镇201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年镇级政府性基金支出决算表</t>
    </r>
  </si>
  <si>
    <r>
      <t>宝山区罗泾镇201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年镇级“三公”经费支出决算表</t>
    </r>
  </si>
  <si>
    <r>
      <t>宝山区罗泾镇201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年1-6月镇级一般公共预算执行情况表</t>
    </r>
  </si>
  <si>
    <r>
      <t>201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年预算</t>
    </r>
  </si>
  <si>
    <r>
      <t>201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年1-6月执行数</t>
    </r>
  </si>
  <si>
    <r>
      <t>宝山区罗泾镇201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年1-6月镇级政府性基金预算执行情况表</t>
    </r>
  </si>
  <si>
    <r>
      <t>宝山区罗泾镇201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年单位预算执行情况表</t>
    </r>
  </si>
  <si>
    <t>8、耕地占用税</t>
  </si>
  <si>
    <r>
      <t xml:space="preserve">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>成人教育</t>
    </r>
  </si>
  <si>
    <t xml:space="preserve">    科学技术管理事务</t>
  </si>
  <si>
    <r>
      <t xml:space="preserve">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>退役安置</t>
    </r>
  </si>
  <si>
    <t xml:space="preserve">    残疾人事业</t>
  </si>
  <si>
    <t xml:space="preserve">    农村最低生活保障</t>
  </si>
  <si>
    <t xml:space="preserve">    基层医疗卫生机构</t>
  </si>
  <si>
    <t>8、节能环保支出</t>
  </si>
  <si>
    <t xml:space="preserve">    环境保护管理事务</t>
  </si>
  <si>
    <t>9、城乡社区支出</t>
  </si>
  <si>
    <r>
      <t xml:space="preserve">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>城乡社区环境卫生（款）</t>
    </r>
  </si>
  <si>
    <t xml:space="preserve">    其他城乡社区事务支出（款）</t>
  </si>
  <si>
    <r>
      <t xml:space="preserve">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>水利</t>
    </r>
  </si>
  <si>
    <r>
      <t xml:space="preserve">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>扶贫</t>
    </r>
  </si>
  <si>
    <r>
      <t xml:space="preserve">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>农业综合开发</t>
    </r>
  </si>
  <si>
    <r>
      <t xml:space="preserve">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>对村委会的补助</t>
    </r>
  </si>
  <si>
    <r>
      <t>1</t>
    </r>
    <r>
      <rPr>
        <b/>
        <sz val="12"/>
        <rFont val="宋体"/>
        <family val="0"/>
      </rPr>
      <t>0</t>
    </r>
    <r>
      <rPr>
        <b/>
        <sz val="12"/>
        <rFont val="宋体"/>
        <family val="0"/>
      </rPr>
      <t>、农林水支出</t>
    </r>
  </si>
  <si>
    <r>
      <t>1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、资源勘探信息等支出</t>
    </r>
  </si>
  <si>
    <r>
      <t>1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、住房保障支出</t>
    </r>
  </si>
  <si>
    <t xml:space="preserve">  机关事业单位基本养老保险缴费</t>
  </si>
  <si>
    <t xml:space="preserve">  职业年金缴费</t>
  </si>
  <si>
    <t xml:space="preserve">  土地补偿</t>
  </si>
  <si>
    <t xml:space="preserve">  企业政策性补贴</t>
  </si>
  <si>
    <r>
      <t>0</t>
    </r>
    <r>
      <rPr>
        <sz val="12"/>
        <rFont val="宋体"/>
        <family val="0"/>
      </rPr>
      <t>.00</t>
    </r>
  </si>
  <si>
    <r>
      <t>0</t>
    </r>
    <r>
      <rPr>
        <sz val="12"/>
        <rFont val="宋体"/>
        <family val="0"/>
      </rPr>
      <t>.00</t>
    </r>
  </si>
  <si>
    <t>上海市宝山区罗泾镇财政所</t>
  </si>
  <si>
    <t>上海市宝山区罗泾镇经济管理事务中心</t>
  </si>
  <si>
    <t>上海市宝山区罗泾镇社会事务服务中心</t>
  </si>
  <si>
    <t>上海市宝山区罗泾镇社区事务受理服务中心</t>
  </si>
  <si>
    <t>上海市宝山区罗泾镇社会治安综合管理服务中心</t>
  </si>
  <si>
    <t>上海市宝山区罗泾镇城乡建设和管理服务中心</t>
  </si>
  <si>
    <t>上海市宝山区罗泾镇城市管理行政执法中队</t>
  </si>
  <si>
    <t>上海市宝山区罗泾镇城市网格化综合管理中心</t>
  </si>
  <si>
    <t>上海市宝山区罗泾镇第二幼儿园</t>
  </si>
  <si>
    <t>上海市宝山区罗泾镇中心幼儿园</t>
  </si>
  <si>
    <t>上海市宝山区罗泾中心校</t>
  </si>
  <si>
    <t>上海市宝山区罗泾镇社区卫生服务中心</t>
  </si>
  <si>
    <t>上海市宝山区罗泾镇人民政府</t>
  </si>
  <si>
    <t>上海市宝山区罗泾镇社区党建服务中心</t>
  </si>
  <si>
    <t>上海市宝山区罗泾镇人民政府（代编）</t>
  </si>
  <si>
    <t>调整后预算</t>
  </si>
  <si>
    <t>表九</t>
  </si>
  <si>
    <t>0.00</t>
  </si>
  <si>
    <t>-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</si>
</sst>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"/>
    <numFmt numFmtId="186" formatCode="0.0_ "/>
    <numFmt numFmtId="187" formatCode="0.000_ "/>
    <numFmt numFmtId="188" formatCode="0.0000_ "/>
    <numFmt numFmtId="189" formatCode="0.00000_ "/>
    <numFmt numFmtId="190" formatCode="0.000000_ "/>
    <numFmt numFmtId="191" formatCode="0_ "/>
    <numFmt numFmtId="192" formatCode="#,##0_ "/>
    <numFmt numFmtId="193" formatCode="#,##0.0_ "/>
    <numFmt numFmtId="194" formatCode="#,##0.00_ "/>
    <numFmt numFmtId="195" formatCode="_ * #,##0.00_ ;_ * \-#,##0.00_ ;_ * &quot;-&quot;_ ;_ @_ "/>
    <numFmt numFmtId="196" formatCode="_-* #,##0.00\ _€_-;\-* #,##0.00\ _€_-;_-* &quot;-&quot;??\ _€_-;_-@_-"/>
    <numFmt numFmtId="197" formatCode="#,##0_);[Red]\(#,##0\)"/>
    <numFmt numFmtId="198" formatCode="0_);[Red]\(0\)"/>
    <numFmt numFmtId="199" formatCode="0.0%"/>
    <numFmt numFmtId="200" formatCode="0.00;[Red]0.00"/>
    <numFmt numFmtId="201" formatCode="0.00_);[Red]\(0.00\)"/>
    <numFmt numFmtId="202" formatCode="#,##0.00_);\(#,##0.00\)"/>
    <numFmt numFmtId="203" formatCode="0.00_);\(0.00\)"/>
    <numFmt numFmtId="204" formatCode="0_);\(0\)"/>
  </numFmts>
  <fonts count="5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b/>
      <sz val="24"/>
      <name val="黑体"/>
      <family val="3"/>
    </font>
    <font>
      <b/>
      <sz val="20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10"/>
      <name val="宋体"/>
      <family val="0"/>
    </font>
    <font>
      <b/>
      <sz val="12"/>
      <color indexed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24"/>
      <name val="黑体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9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41" applyFont="1" applyBorder="1">
      <alignment/>
      <protection/>
    </xf>
    <xf numFmtId="0" fontId="6" fillId="0" borderId="10" xfId="41" applyFont="1" applyBorder="1">
      <alignment/>
      <protection/>
    </xf>
    <xf numFmtId="0" fontId="5" fillId="0" borderId="10" xfId="41" applyFont="1" applyBorder="1" applyAlignment="1">
      <alignment horizontal="center" vertical="center"/>
      <protection/>
    </xf>
    <xf numFmtId="18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41" applyFont="1" applyAlignment="1">
      <alignment horizontal="centerContinuous" vertical="center"/>
      <protection/>
    </xf>
    <xf numFmtId="184" fontId="7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4" fontId="7" fillId="0" borderId="10" xfId="41" applyNumberFormat="1" applyFont="1" applyFill="1" applyBorder="1">
      <alignment/>
      <protection/>
    </xf>
    <xf numFmtId="0" fontId="6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84" fontId="0" fillId="0" borderId="0" xfId="0" applyNumberForma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3" fillId="0" borderId="0" xfId="34" applyNumberFormat="1" applyFont="1" applyFill="1" applyBorder="1" applyAlignment="1">
      <alignment horizontal="center" vertical="center"/>
      <protection/>
    </xf>
    <xf numFmtId="184" fontId="14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184" fontId="0" fillId="0" borderId="10" xfId="41" applyNumberFormat="1" applyFont="1" applyFill="1" applyBorder="1">
      <alignment/>
      <protection/>
    </xf>
    <xf numFmtId="0" fontId="5" fillId="0" borderId="10" xfId="0" applyFont="1" applyBorder="1" applyAlignment="1">
      <alignment/>
    </xf>
    <xf numFmtId="0" fontId="0" fillId="0" borderId="10" xfId="41" applyFont="1" applyBorder="1">
      <alignment/>
      <protection/>
    </xf>
    <xf numFmtId="0" fontId="0" fillId="0" borderId="10" xfId="0" applyFont="1" applyBorder="1" applyAlignment="1">
      <alignment/>
    </xf>
    <xf numFmtId="0" fontId="5" fillId="0" borderId="10" xfId="41" applyFont="1" applyBorder="1" applyAlignment="1">
      <alignment horizontal="left" vertical="center" wrapText="1"/>
      <protection/>
    </xf>
    <xf numFmtId="184" fontId="0" fillId="0" borderId="10" xfId="41" applyNumberFormat="1" applyFont="1" applyBorder="1">
      <alignment/>
      <protection/>
    </xf>
    <xf numFmtId="0" fontId="0" fillId="33" borderId="10" xfId="41" applyFont="1" applyFill="1" applyBorder="1">
      <alignment/>
      <protection/>
    </xf>
    <xf numFmtId="0" fontId="0" fillId="0" borderId="10" xfId="41" applyFont="1" applyFill="1" applyBorder="1">
      <alignment/>
      <protection/>
    </xf>
    <xf numFmtId="0" fontId="5" fillId="0" borderId="0" xfId="0" applyFont="1" applyAlignment="1">
      <alignment horizontal="right" vertical="center"/>
    </xf>
    <xf numFmtId="0" fontId="5" fillId="0" borderId="0" xfId="41" applyFont="1" applyAlignment="1">
      <alignment horizontal="right" vertical="center"/>
      <protection/>
    </xf>
    <xf numFmtId="0" fontId="13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41" applyFont="1" applyBorder="1" applyAlignment="1">
      <alignment horizontal="centerContinuous" vertical="center"/>
      <protection/>
    </xf>
    <xf numFmtId="0" fontId="0" fillId="0" borderId="10" xfId="0" applyFont="1" applyBorder="1" applyAlignment="1">
      <alignment horizontal="left" vertical="center"/>
    </xf>
    <xf numFmtId="184" fontId="0" fillId="0" borderId="10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4" fontId="5" fillId="0" borderId="10" xfId="41" applyNumberFormat="1" applyFont="1" applyBorder="1" applyAlignment="1">
      <alignment horizontal="center" vertical="center" wrapText="1"/>
      <protection/>
    </xf>
    <xf numFmtId="184" fontId="5" fillId="0" borderId="10" xfId="41" applyNumberFormat="1" applyFont="1" applyBorder="1">
      <alignment/>
      <protection/>
    </xf>
    <xf numFmtId="184" fontId="5" fillId="0" borderId="10" xfId="41" applyNumberFormat="1" applyFont="1" applyFill="1" applyBorder="1">
      <alignment/>
      <protection/>
    </xf>
    <xf numFmtId="184" fontId="5" fillId="0" borderId="10" xfId="0" applyNumberFormat="1" applyFont="1" applyBorder="1" applyAlignment="1">
      <alignment vertical="center"/>
    </xf>
    <xf numFmtId="184" fontId="18" fillId="0" borderId="10" xfId="0" applyNumberFormat="1" applyFont="1" applyFill="1" applyBorder="1" applyAlignment="1">
      <alignment horizontal="left"/>
    </xf>
    <xf numFmtId="184" fontId="18" fillId="0" borderId="10" xfId="0" applyNumberFormat="1" applyFont="1" applyFill="1" applyBorder="1" applyAlignment="1">
      <alignment/>
    </xf>
    <xf numFmtId="184" fontId="0" fillId="0" borderId="10" xfId="41" applyNumberFormat="1" applyFont="1" applyBorder="1" applyAlignment="1">
      <alignment horizontal="center"/>
      <protection/>
    </xf>
    <xf numFmtId="199" fontId="0" fillId="0" borderId="10" xfId="0" applyNumberForma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0" xfId="41" applyNumberFormat="1" applyFont="1" applyBorder="1" applyAlignment="1">
      <alignment horizontal="center"/>
      <protection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41" applyNumberFormat="1" applyFont="1" applyBorder="1" applyAlignment="1">
      <alignment horizontal="center"/>
      <protection/>
    </xf>
    <xf numFmtId="184" fontId="0" fillId="0" borderId="10" xfId="41" applyNumberFormat="1" applyFont="1" applyFill="1" applyBorder="1" applyAlignment="1">
      <alignment horizontal="center"/>
      <protection/>
    </xf>
    <xf numFmtId="184" fontId="13" fillId="0" borderId="10" xfId="41" applyNumberFormat="1" applyFont="1" applyFill="1" applyBorder="1" applyAlignment="1">
      <alignment horizontal="center"/>
      <protection/>
    </xf>
    <xf numFmtId="184" fontId="7" fillId="0" borderId="10" xfId="0" applyNumberFormat="1" applyFont="1" applyBorder="1" applyAlignment="1">
      <alignment horizontal="center" vertical="center"/>
    </xf>
    <xf numFmtId="184" fontId="7" fillId="0" borderId="10" xfId="41" applyNumberFormat="1" applyFont="1" applyBorder="1" applyAlignment="1">
      <alignment horizontal="center"/>
      <protection/>
    </xf>
    <xf numFmtId="184" fontId="7" fillId="0" borderId="10" xfId="41" applyNumberFormat="1" applyFont="1" applyFill="1" applyBorder="1" applyAlignment="1">
      <alignment horizontal="center"/>
      <protection/>
    </xf>
    <xf numFmtId="10" fontId="0" fillId="0" borderId="10" xfId="0" applyNumberFormat="1" applyFont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201" fontId="6" fillId="0" borderId="10" xfId="0" applyNumberFormat="1" applyFont="1" applyFill="1" applyBorder="1" applyAlignment="1">
      <alignment horizontal="center" vertical="center" wrapText="1"/>
    </xf>
    <xf numFmtId="201" fontId="6" fillId="0" borderId="10" xfId="0" applyNumberFormat="1" applyFont="1" applyBorder="1" applyAlignment="1">
      <alignment horizontal="center" vertical="center"/>
    </xf>
    <xf numFmtId="201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94" fontId="0" fillId="0" borderId="10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horizontal="center" vertical="center" wrapText="1"/>
    </xf>
    <xf numFmtId="201" fontId="12" fillId="0" borderId="10" xfId="0" applyNumberFormat="1" applyFont="1" applyFill="1" applyBorder="1" applyAlignment="1">
      <alignment horizontal="center" vertical="center" wrapText="1"/>
    </xf>
    <xf numFmtId="201" fontId="1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0" fontId="6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10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98" fontId="5" fillId="0" borderId="10" xfId="0" applyNumberFormat="1" applyFont="1" applyBorder="1" applyAlignment="1">
      <alignment horizontal="center" vertical="center"/>
    </xf>
    <xf numFmtId="198" fontId="0" fillId="0" borderId="10" xfId="41" applyNumberFormat="1" applyFont="1" applyBorder="1" applyAlignment="1">
      <alignment horizontal="center"/>
      <protection/>
    </xf>
    <xf numFmtId="198" fontId="5" fillId="0" borderId="10" xfId="41" applyNumberFormat="1" applyFont="1" applyFill="1" applyBorder="1" applyAlignment="1">
      <alignment horizontal="center"/>
      <protection/>
    </xf>
    <xf numFmtId="0" fontId="6" fillId="0" borderId="10" xfId="41" applyFont="1" applyFill="1" applyBorder="1">
      <alignment/>
      <protection/>
    </xf>
    <xf numFmtId="0" fontId="12" fillId="0" borderId="0" xfId="41" applyFont="1" applyFill="1" applyBorder="1">
      <alignment/>
      <protection/>
    </xf>
    <xf numFmtId="184" fontId="7" fillId="0" borderId="10" xfId="41" applyNumberFormat="1" applyFont="1" applyBorder="1" applyAlignment="1">
      <alignment horizontal="right"/>
      <protection/>
    </xf>
    <xf numFmtId="0" fontId="0" fillId="0" borderId="10" xfId="0" applyFont="1" applyBorder="1" applyAlignment="1">
      <alignment vertical="center"/>
    </xf>
    <xf numFmtId="0" fontId="5" fillId="0" borderId="10" xfId="41" applyFont="1" applyFill="1" applyBorder="1">
      <alignment/>
      <protection/>
    </xf>
    <xf numFmtId="0" fontId="12" fillId="0" borderId="10" xfId="41" applyFont="1" applyFill="1" applyBorder="1">
      <alignment/>
      <protection/>
    </xf>
    <xf numFmtId="184" fontId="0" fillId="0" borderId="0" xfId="0" applyNumberFormat="1" applyFont="1" applyAlignment="1">
      <alignment vertical="center"/>
    </xf>
    <xf numFmtId="0" fontId="20" fillId="0" borderId="0" xfId="0" applyFont="1" applyAlignment="1">
      <alignment horizontal="centerContinuous" vertical="center" wrapText="1"/>
    </xf>
    <xf numFmtId="0" fontId="0" fillId="0" borderId="10" xfId="41" applyFont="1" applyBorder="1">
      <alignment/>
      <protection/>
    </xf>
    <xf numFmtId="10" fontId="0" fillId="0" borderId="10" xfId="0" applyNumberFormat="1" applyBorder="1" applyAlignment="1">
      <alignment horizontal="center" vertical="center"/>
    </xf>
    <xf numFmtId="184" fontId="18" fillId="0" borderId="10" xfId="0" applyNumberFormat="1" applyFont="1" applyFill="1" applyBorder="1" applyAlignment="1">
      <alignment/>
    </xf>
    <xf numFmtId="184" fontId="18" fillId="0" borderId="10" xfId="0" applyNumberFormat="1" applyFont="1" applyFill="1" applyBorder="1" applyAlignment="1">
      <alignment horizontal="left"/>
    </xf>
    <xf numFmtId="184" fontId="5" fillId="0" borderId="10" xfId="0" applyNumberFormat="1" applyFont="1" applyFill="1" applyBorder="1" applyAlignment="1">
      <alignment/>
    </xf>
    <xf numFmtId="0" fontId="5" fillId="0" borderId="10" xfId="41" applyFont="1" applyBorder="1">
      <alignment/>
      <protection/>
    </xf>
    <xf numFmtId="203" fontId="5" fillId="0" borderId="10" xfId="41" applyNumberFormat="1" applyFont="1" applyFill="1" applyBorder="1" applyAlignment="1">
      <alignment horizontal="center"/>
      <protection/>
    </xf>
    <xf numFmtId="201" fontId="5" fillId="0" borderId="10" xfId="41" applyNumberFormat="1" applyFont="1" applyFill="1" applyBorder="1" applyAlignment="1">
      <alignment horizontal="center"/>
      <protection/>
    </xf>
    <xf numFmtId="184" fontId="5" fillId="0" borderId="1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vertical="center"/>
    </xf>
    <xf numFmtId="204" fontId="5" fillId="0" borderId="10" xfId="41" applyNumberFormat="1" applyFont="1" applyFill="1" applyBorder="1" applyAlignment="1">
      <alignment horizontal="center"/>
      <protection/>
    </xf>
    <xf numFmtId="201" fontId="5" fillId="0" borderId="0" xfId="41" applyNumberFormat="1" applyFont="1" applyFill="1" applyBorder="1" applyAlignment="1">
      <alignment horizontal="center"/>
      <protection/>
    </xf>
    <xf numFmtId="0" fontId="5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84" fontId="5" fillId="0" borderId="10" xfId="41" applyNumberFormat="1" applyFont="1" applyBorder="1">
      <alignment/>
      <protection/>
    </xf>
    <xf numFmtId="186" fontId="5" fillId="0" borderId="10" xfId="41" applyNumberFormat="1" applyFont="1" applyBorder="1">
      <alignment/>
      <protection/>
    </xf>
    <xf numFmtId="184" fontId="5" fillId="0" borderId="10" xfId="41" applyNumberFormat="1" applyFont="1" applyFill="1" applyBorder="1">
      <alignment/>
      <protection/>
    </xf>
    <xf numFmtId="10" fontId="5" fillId="0" borderId="10" xfId="0" applyNumberFormat="1" applyFont="1" applyFill="1" applyBorder="1" applyAlignment="1">
      <alignment horizontal="center" vertical="center"/>
    </xf>
    <xf numFmtId="184" fontId="5" fillId="0" borderId="10" xfId="41" applyNumberFormat="1" applyFont="1" applyBorder="1" applyAlignment="1">
      <alignment/>
      <protection/>
    </xf>
    <xf numFmtId="10" fontId="5" fillId="0" borderId="10" xfId="0" applyNumberFormat="1" applyFont="1" applyBorder="1" applyAlignment="1">
      <alignment horizontal="center" vertical="center" wrapText="1"/>
    </xf>
    <xf numFmtId="0" fontId="0" fillId="0" borderId="10" xfId="41" applyNumberFormat="1" applyFont="1" applyBorder="1" applyAlignment="1">
      <alignment horizontal="center"/>
      <protection/>
    </xf>
    <xf numFmtId="10" fontId="0" fillId="0" borderId="10" xfId="0" applyNumberFormat="1" applyFont="1" applyBorder="1" applyAlignment="1">
      <alignment horizontal="center" vertical="center" wrapText="1"/>
    </xf>
    <xf numFmtId="0" fontId="0" fillId="0" borderId="10" xfId="41" applyNumberFormat="1" applyFont="1" applyFill="1" applyBorder="1" applyAlignment="1">
      <alignment horizontal="center"/>
      <protection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 vertical="center" wrapText="1"/>
    </xf>
    <xf numFmtId="184" fontId="5" fillId="0" borderId="10" xfId="41" applyNumberFormat="1" applyFont="1" applyBorder="1" applyAlignment="1">
      <alignment horizontal="center"/>
      <protection/>
    </xf>
    <xf numFmtId="10" fontId="18" fillId="0" borderId="10" xfId="0" applyNumberFormat="1" applyFont="1" applyBorder="1" applyAlignment="1">
      <alignment horizontal="center" vertical="center"/>
    </xf>
    <xf numFmtId="200" fontId="5" fillId="0" borderId="10" xfId="41" applyNumberFormat="1" applyFont="1" applyBorder="1" applyAlignment="1">
      <alignment horizontal="center"/>
      <protection/>
    </xf>
    <xf numFmtId="49" fontId="5" fillId="0" borderId="10" xfId="41" applyNumberFormat="1" applyFont="1" applyBorder="1" applyAlignment="1">
      <alignment horizontal="center"/>
      <protection/>
    </xf>
    <xf numFmtId="0" fontId="6" fillId="0" borderId="11" xfId="41" applyFont="1" applyBorder="1">
      <alignment/>
      <protection/>
    </xf>
    <xf numFmtId="184" fontId="7" fillId="0" borderId="11" xfId="0" applyNumberFormat="1" applyFont="1" applyBorder="1" applyAlignment="1">
      <alignment horizontal="center" vertical="center"/>
    </xf>
    <xf numFmtId="184" fontId="7" fillId="0" borderId="11" xfId="41" applyNumberFormat="1" applyFont="1" applyFill="1" applyBorder="1" applyAlignment="1">
      <alignment horizontal="center"/>
      <protection/>
    </xf>
    <xf numFmtId="0" fontId="6" fillId="0" borderId="0" xfId="41" applyFont="1" applyBorder="1">
      <alignment/>
      <protection/>
    </xf>
    <xf numFmtId="184" fontId="7" fillId="0" borderId="0" xfId="0" applyNumberFormat="1" applyFont="1" applyBorder="1" applyAlignment="1">
      <alignment horizontal="center" vertical="center"/>
    </xf>
    <xf numFmtId="184" fontId="7" fillId="0" borderId="0" xfId="41" applyNumberFormat="1" applyFont="1" applyFill="1" applyBorder="1" applyAlignment="1">
      <alignment horizontal="center"/>
      <protection/>
    </xf>
    <xf numFmtId="0" fontId="0" fillId="0" borderId="0" xfId="0" applyBorder="1" applyAlignment="1">
      <alignment vertical="center"/>
    </xf>
    <xf numFmtId="184" fontId="0" fillId="0" borderId="0" xfId="0" applyNumberFormat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center" vertical="center"/>
    </xf>
    <xf numFmtId="198" fontId="5" fillId="0" borderId="10" xfId="41" applyNumberFormat="1" applyFont="1" applyBorder="1" applyAlignment="1">
      <alignment horizontal="center"/>
      <protection/>
    </xf>
    <xf numFmtId="201" fontId="5" fillId="0" borderId="10" xfId="41" applyNumberFormat="1" applyFont="1" applyFill="1" applyBorder="1" applyAlignment="1">
      <alignment horizontal="center"/>
      <protection/>
    </xf>
    <xf numFmtId="198" fontId="5" fillId="0" borderId="10" xfId="41" applyNumberFormat="1" applyFont="1" applyFill="1" applyBorder="1" applyAlignment="1">
      <alignment horizontal="center"/>
      <protection/>
    </xf>
    <xf numFmtId="203" fontId="5" fillId="0" borderId="10" xfId="41" applyNumberFormat="1" applyFont="1" applyFill="1" applyBorder="1" applyAlignment="1">
      <alignment horizontal="center"/>
      <protection/>
    </xf>
    <xf numFmtId="10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0" fillId="33" borderId="10" xfId="41" applyFont="1" applyFill="1" applyBorder="1">
      <alignment/>
      <protection/>
    </xf>
    <xf numFmtId="0" fontId="5" fillId="0" borderId="10" xfId="0" applyFont="1" applyBorder="1" applyAlignment="1">
      <alignment horizontal="center" vertical="center"/>
    </xf>
    <xf numFmtId="194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1" fontId="7" fillId="0" borderId="10" xfId="41" applyNumberFormat="1" applyFont="1" applyBorder="1" applyAlignment="1">
      <alignment horizontal="right"/>
      <protection/>
    </xf>
    <xf numFmtId="198" fontId="18" fillId="0" borderId="10" xfId="41" applyNumberFormat="1" applyFont="1" applyBorder="1" applyAlignment="1">
      <alignment horizontal="right"/>
      <protection/>
    </xf>
    <xf numFmtId="198" fontId="7" fillId="0" borderId="10" xfId="41" applyNumberFormat="1" applyFont="1" applyBorder="1" applyAlignment="1">
      <alignment horizontal="right"/>
      <protection/>
    </xf>
    <xf numFmtId="198" fontId="0" fillId="0" borderId="10" xfId="0" applyNumberFormat="1" applyFont="1" applyBorder="1" applyAlignment="1">
      <alignment vertical="center"/>
    </xf>
    <xf numFmtId="198" fontId="6" fillId="0" borderId="10" xfId="0" applyNumberFormat="1" applyFont="1" applyBorder="1" applyAlignment="1">
      <alignment vertical="center"/>
    </xf>
    <xf numFmtId="191" fontId="18" fillId="0" borderId="10" xfId="41" applyNumberFormat="1" applyFont="1" applyBorder="1" applyAlignment="1">
      <alignment horizontal="right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4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41" applyFont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_330026_2007_20071230_003855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4">
      <selection activeCell="G19" sqref="G19"/>
    </sheetView>
  </sheetViews>
  <sheetFormatPr defaultColWidth="9.00390625" defaultRowHeight="14.25"/>
  <cols>
    <col min="1" max="1" width="6.75390625" style="0" customWidth="1"/>
    <col min="2" max="2" width="10.50390625" style="0" customWidth="1"/>
    <col min="3" max="3" width="13.00390625" style="0" customWidth="1"/>
    <col min="6" max="6" width="17.125" style="0" customWidth="1"/>
    <col min="7" max="7" width="12.00390625" style="0" customWidth="1"/>
    <col min="8" max="8" width="11.375" style="0" customWidth="1"/>
    <col min="9" max="9" width="15.875" style="0" customWidth="1"/>
    <col min="10" max="10" width="11.875" style="0" customWidth="1"/>
    <col min="11" max="11" width="2.125" style="0" customWidth="1"/>
    <col min="12" max="12" width="2.375" style="0" customWidth="1"/>
    <col min="13" max="13" width="13.875" style="0" customWidth="1"/>
  </cols>
  <sheetData>
    <row r="2" ht="20.25">
      <c r="M2" s="2"/>
    </row>
    <row r="12" spans="1:12" ht="30">
      <c r="A12" s="3" t="s">
        <v>249</v>
      </c>
      <c r="B12" s="3"/>
      <c r="C12" s="3"/>
      <c r="D12" s="3"/>
      <c r="E12" s="3"/>
      <c r="F12" s="3"/>
      <c r="G12" s="3"/>
      <c r="H12" s="3"/>
      <c r="I12" s="3"/>
      <c r="J12" s="3"/>
      <c r="K12" s="105"/>
      <c r="L12" s="105"/>
    </row>
    <row r="13" spans="1:12" ht="40.5" customHeight="1">
      <c r="A13" s="172" t="s">
        <v>250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  <row r="18" ht="15">
      <c r="L18" s="4"/>
    </row>
    <row r="21" spans="1:10" ht="25.5">
      <c r="A21" s="170" t="s">
        <v>251</v>
      </c>
      <c r="B21" s="171"/>
      <c r="C21" s="171"/>
      <c r="D21" s="171"/>
      <c r="E21" s="171"/>
      <c r="F21" s="171"/>
      <c r="G21" s="171"/>
      <c r="H21" s="171"/>
      <c r="I21" s="171"/>
      <c r="J21" s="78"/>
    </row>
  </sheetData>
  <sheetProtection/>
  <mergeCells count="2">
    <mergeCell ref="A21:I21"/>
    <mergeCell ref="A13:L13"/>
  </mergeCells>
  <printOptions/>
  <pageMargins left="0.64" right="0.63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1">
      <selection activeCell="M2" sqref="M2"/>
    </sheetView>
  </sheetViews>
  <sheetFormatPr defaultColWidth="9.00390625" defaultRowHeight="14.25"/>
  <cols>
    <col min="1" max="1" width="42.875" style="11" customWidth="1"/>
    <col min="2" max="3" width="17.875" style="11" customWidth="1"/>
    <col min="4" max="4" width="17.50390625" style="11" customWidth="1"/>
    <col min="5" max="5" width="17.75390625" style="11" customWidth="1"/>
    <col min="6" max="16384" width="9.00390625" style="11" customWidth="1"/>
  </cols>
  <sheetData>
    <row r="1" spans="1:5" ht="36" customHeight="1">
      <c r="A1" s="175" t="s">
        <v>266</v>
      </c>
      <c r="B1" s="176"/>
      <c r="C1" s="176"/>
      <c r="D1" s="176"/>
      <c r="E1" s="182"/>
    </row>
    <row r="2" spans="1:5" ht="19.5" customHeight="1">
      <c r="A2" s="83"/>
      <c r="B2" s="83"/>
      <c r="C2" s="83"/>
      <c r="D2" s="83"/>
      <c r="E2" s="84" t="s">
        <v>308</v>
      </c>
    </row>
    <row r="3" spans="1:5" ht="21" customHeight="1">
      <c r="A3" s="51"/>
      <c r="B3" s="51"/>
      <c r="C3" s="51"/>
      <c r="D3" s="51"/>
      <c r="E3" s="85" t="s">
        <v>61</v>
      </c>
    </row>
    <row r="4" spans="1:5" ht="39.75" customHeight="1">
      <c r="A4" s="160" t="s">
        <v>24</v>
      </c>
      <c r="B4" s="160" t="s">
        <v>25</v>
      </c>
      <c r="C4" s="160" t="s">
        <v>307</v>
      </c>
      <c r="D4" s="160" t="s">
        <v>26</v>
      </c>
      <c r="E4" s="160" t="s">
        <v>137</v>
      </c>
    </row>
    <row r="5" spans="1:5" ht="24.75" customHeight="1">
      <c r="A5" s="1" t="s">
        <v>304</v>
      </c>
      <c r="B5" s="79">
        <v>6318</v>
      </c>
      <c r="C5" s="79">
        <v>3009.14</v>
      </c>
      <c r="D5" s="79">
        <v>3009.14</v>
      </c>
      <c r="E5" s="80">
        <f>D5/C5</f>
        <v>1</v>
      </c>
    </row>
    <row r="6" spans="1:5" ht="24.75" customHeight="1">
      <c r="A6" s="1" t="s">
        <v>305</v>
      </c>
      <c r="B6" s="79">
        <v>187</v>
      </c>
      <c r="C6" s="79">
        <v>206.91</v>
      </c>
      <c r="D6" s="79">
        <v>206.91</v>
      </c>
      <c r="E6" s="80">
        <f aca="true" t="shared" si="0" ref="E6:E20">D6/C6</f>
        <v>1</v>
      </c>
    </row>
    <row r="7" spans="1:5" ht="24.75" customHeight="1">
      <c r="A7" s="1" t="s">
        <v>292</v>
      </c>
      <c r="B7" s="79">
        <v>106</v>
      </c>
      <c r="C7" s="79">
        <v>120.02</v>
      </c>
      <c r="D7" s="79">
        <v>120.02</v>
      </c>
      <c r="E7" s="80">
        <f t="shared" si="0"/>
        <v>1</v>
      </c>
    </row>
    <row r="8" spans="1:5" ht="24.75" customHeight="1">
      <c r="A8" s="1" t="s">
        <v>293</v>
      </c>
      <c r="B8" s="79">
        <v>2499</v>
      </c>
      <c r="C8" s="79">
        <v>486.31</v>
      </c>
      <c r="D8" s="79">
        <v>486.31</v>
      </c>
      <c r="E8" s="80">
        <f t="shared" si="0"/>
        <v>1</v>
      </c>
    </row>
    <row r="9" spans="1:5" s="19" customFormat="1" ht="24.75" customHeight="1">
      <c r="A9" s="1" t="s">
        <v>294</v>
      </c>
      <c r="B9" s="79">
        <v>368</v>
      </c>
      <c r="C9" s="79">
        <v>294.68</v>
      </c>
      <c r="D9" s="79">
        <v>294.68</v>
      </c>
      <c r="E9" s="80">
        <f t="shared" si="0"/>
        <v>1</v>
      </c>
    </row>
    <row r="10" spans="1:5" s="19" customFormat="1" ht="24.75" customHeight="1">
      <c r="A10" s="1" t="s">
        <v>295</v>
      </c>
      <c r="B10" s="79">
        <v>4344</v>
      </c>
      <c r="C10" s="79">
        <v>2792.7</v>
      </c>
      <c r="D10" s="79">
        <v>2792.7</v>
      </c>
      <c r="E10" s="80">
        <f t="shared" si="0"/>
        <v>1</v>
      </c>
    </row>
    <row r="11" spans="1:5" s="19" customFormat="1" ht="24.75" customHeight="1">
      <c r="A11" s="1" t="s">
        <v>296</v>
      </c>
      <c r="B11" s="79">
        <v>1301</v>
      </c>
      <c r="C11" s="79">
        <v>704.52</v>
      </c>
      <c r="D11" s="79">
        <v>704.52</v>
      </c>
      <c r="E11" s="80">
        <f t="shared" si="0"/>
        <v>1</v>
      </c>
    </row>
    <row r="12" spans="1:5" s="19" customFormat="1" ht="24.75" customHeight="1">
      <c r="A12" s="1" t="s">
        <v>297</v>
      </c>
      <c r="B12" s="79">
        <v>2352</v>
      </c>
      <c r="C12" s="79">
        <v>705.02</v>
      </c>
      <c r="D12" s="79">
        <v>705.02</v>
      </c>
      <c r="E12" s="80">
        <f t="shared" si="0"/>
        <v>1</v>
      </c>
    </row>
    <row r="13" spans="1:5" s="19" customFormat="1" ht="24.75" customHeight="1">
      <c r="A13" s="1" t="s">
        <v>298</v>
      </c>
      <c r="B13" s="79">
        <v>569</v>
      </c>
      <c r="C13" s="79">
        <v>592.16</v>
      </c>
      <c r="D13" s="79">
        <v>592.16</v>
      </c>
      <c r="E13" s="80">
        <f t="shared" si="0"/>
        <v>1</v>
      </c>
    </row>
    <row r="14" spans="1:5" s="19" customFormat="1" ht="24.75" customHeight="1">
      <c r="A14" s="1" t="s">
        <v>299</v>
      </c>
      <c r="B14" s="79">
        <v>389</v>
      </c>
      <c r="C14" s="79">
        <v>72.3</v>
      </c>
      <c r="D14" s="79">
        <v>72.3</v>
      </c>
      <c r="E14" s="80">
        <f t="shared" si="0"/>
        <v>1</v>
      </c>
    </row>
    <row r="15" spans="1:5" s="19" customFormat="1" ht="24.75" customHeight="1">
      <c r="A15" s="1" t="s">
        <v>300</v>
      </c>
      <c r="B15" s="79">
        <v>465.92</v>
      </c>
      <c r="C15" s="79">
        <v>597.72</v>
      </c>
      <c r="D15" s="79">
        <v>597.72</v>
      </c>
      <c r="E15" s="80">
        <f t="shared" si="0"/>
        <v>1</v>
      </c>
    </row>
    <row r="16" spans="1:5" s="19" customFormat="1" ht="24.75" customHeight="1">
      <c r="A16" s="1" t="s">
        <v>301</v>
      </c>
      <c r="B16" s="79">
        <v>754.47</v>
      </c>
      <c r="C16" s="79">
        <v>945.92</v>
      </c>
      <c r="D16" s="79">
        <v>945.92</v>
      </c>
      <c r="E16" s="80">
        <f t="shared" si="0"/>
        <v>1</v>
      </c>
    </row>
    <row r="17" spans="1:5" s="19" customFormat="1" ht="24.75" customHeight="1">
      <c r="A17" s="1" t="s">
        <v>302</v>
      </c>
      <c r="B17" s="79">
        <v>1350.61</v>
      </c>
      <c r="C17" s="79">
        <v>2036</v>
      </c>
      <c r="D17" s="79">
        <v>2036</v>
      </c>
      <c r="E17" s="80">
        <f t="shared" si="0"/>
        <v>1</v>
      </c>
    </row>
    <row r="18" spans="1:5" s="19" customFormat="1" ht="24.75" customHeight="1">
      <c r="A18" s="1" t="s">
        <v>303</v>
      </c>
      <c r="B18" s="79">
        <v>2099</v>
      </c>
      <c r="C18" s="79">
        <v>2711.26</v>
      </c>
      <c r="D18" s="79">
        <v>2711.26</v>
      </c>
      <c r="E18" s="80">
        <f t="shared" si="0"/>
        <v>1</v>
      </c>
    </row>
    <row r="19" spans="1:5" s="19" customFormat="1" ht="24.75" customHeight="1">
      <c r="A19" s="1" t="s">
        <v>306</v>
      </c>
      <c r="B19" s="79">
        <v>27224</v>
      </c>
      <c r="C19" s="79">
        <v>35978.26</v>
      </c>
      <c r="D19" s="79">
        <v>36679.03</v>
      </c>
      <c r="E19" s="80">
        <f t="shared" si="0"/>
        <v>1.0194775956369206</v>
      </c>
    </row>
    <row r="20" spans="1:5" s="19" customFormat="1" ht="24.75" customHeight="1">
      <c r="A20" s="151" t="s">
        <v>184</v>
      </c>
      <c r="B20" s="161">
        <f>SUM(B5:B19)</f>
        <v>50327</v>
      </c>
      <c r="C20" s="161">
        <f>SUM(C5:C19)</f>
        <v>51252.92</v>
      </c>
      <c r="D20" s="161">
        <f>SUM(D5:D19)</f>
        <v>51953.689999999995</v>
      </c>
      <c r="E20" s="121">
        <f t="shared" si="0"/>
        <v>1.0136727819605205</v>
      </c>
    </row>
    <row r="21" s="19" customFormat="1" ht="14.25" customHeight="1"/>
    <row r="22" s="19" customFormat="1" ht="14.25" customHeight="1"/>
    <row r="23" s="19" customFormat="1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</sheetData>
  <sheetProtection/>
  <mergeCells count="1">
    <mergeCell ref="A1:E1"/>
  </mergeCells>
  <printOptions/>
  <pageMargins left="0.4724409448818898" right="0.5118110236220472" top="0.7480314960629921" bottom="0.551181102362204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showZero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36" sqref="F36"/>
    </sheetView>
  </sheetViews>
  <sheetFormatPr defaultColWidth="9.00390625" defaultRowHeight="14.25"/>
  <cols>
    <col min="1" max="1" width="31.625" style="0" customWidth="1"/>
    <col min="2" max="4" width="11.625" style="0" customWidth="1"/>
    <col min="5" max="5" width="12.00390625" style="0" customWidth="1"/>
    <col min="6" max="6" width="11.75390625" style="0" customWidth="1"/>
    <col min="7" max="12" width="13.875" style="0" customWidth="1"/>
  </cols>
  <sheetData>
    <row r="1" spans="1:5" ht="12.75" customHeight="1">
      <c r="A1" s="5"/>
      <c r="B1" s="5"/>
      <c r="C1" s="5"/>
      <c r="D1" s="5"/>
      <c r="E1" s="5"/>
    </row>
    <row r="2" spans="1:6" ht="21.75">
      <c r="A2" s="175" t="s">
        <v>252</v>
      </c>
      <c r="B2" s="176"/>
      <c r="C2" s="176"/>
      <c r="D2" s="176"/>
      <c r="E2" s="176"/>
      <c r="F2" s="177"/>
    </row>
    <row r="3" spans="1:6" ht="17.25" customHeight="1">
      <c r="A3" s="17"/>
      <c r="B3" s="17"/>
      <c r="C3" s="17"/>
      <c r="D3" s="17"/>
      <c r="E3" s="12"/>
      <c r="F3" s="12" t="s">
        <v>31</v>
      </c>
    </row>
    <row r="4" spans="1:6" ht="18.75" customHeight="1">
      <c r="A4" s="21"/>
      <c r="B4" s="21"/>
      <c r="C4" s="21"/>
      <c r="D4" s="21"/>
      <c r="E4" s="12"/>
      <c r="F4" s="12" t="s">
        <v>57</v>
      </c>
    </row>
    <row r="5" spans="1:7" ht="13.5" customHeight="1">
      <c r="A5" s="173" t="s">
        <v>70</v>
      </c>
      <c r="B5" s="178" t="s">
        <v>253</v>
      </c>
      <c r="C5" s="179"/>
      <c r="D5" s="179"/>
      <c r="E5" s="174" t="s">
        <v>254</v>
      </c>
      <c r="F5" s="173" t="s">
        <v>185</v>
      </c>
      <c r="G5" s="10"/>
    </row>
    <row r="6" spans="1:7" ht="13.5" customHeight="1">
      <c r="A6" s="173"/>
      <c r="B6" s="6" t="s">
        <v>60</v>
      </c>
      <c r="C6" s="6" t="s">
        <v>136</v>
      </c>
      <c r="D6" s="6" t="s">
        <v>1</v>
      </c>
      <c r="E6" s="173"/>
      <c r="F6" s="173"/>
      <c r="G6" s="10"/>
    </row>
    <row r="7" spans="1:7" ht="18" customHeight="1">
      <c r="A7" s="38" t="s">
        <v>32</v>
      </c>
      <c r="B7" s="53">
        <f>B8</f>
        <v>34750</v>
      </c>
      <c r="C7" s="53">
        <f>C8</f>
        <v>610</v>
      </c>
      <c r="D7" s="53">
        <f>D8</f>
        <v>35360</v>
      </c>
      <c r="E7" s="53">
        <f>E8</f>
        <v>35381.51</v>
      </c>
      <c r="F7" s="121">
        <f>E7/D7</f>
        <v>1.000608314479638</v>
      </c>
      <c r="G7" s="10"/>
    </row>
    <row r="8" spans="1:7" ht="18" customHeight="1">
      <c r="A8" s="7" t="s">
        <v>33</v>
      </c>
      <c r="B8" s="122">
        <f>SUM(B9:B17)</f>
        <v>34750</v>
      </c>
      <c r="C8" s="122">
        <f>SUM(C9:C17)</f>
        <v>610</v>
      </c>
      <c r="D8" s="123">
        <f>SUM(D9:D17)</f>
        <v>35360</v>
      </c>
      <c r="E8" s="124">
        <f>SUM(E9:E17)</f>
        <v>35381.51</v>
      </c>
      <c r="F8" s="125">
        <f>E8/D8</f>
        <v>1.000608314479638</v>
      </c>
      <c r="G8" s="10"/>
    </row>
    <row r="9" spans="1:7" ht="18" customHeight="1">
      <c r="A9" s="36" t="s">
        <v>34</v>
      </c>
      <c r="B9" s="39">
        <v>13000</v>
      </c>
      <c r="C9" s="39">
        <f aca="true" t="shared" si="0" ref="C9:C17">D9-B9</f>
        <v>6400</v>
      </c>
      <c r="D9" s="39">
        <v>19400</v>
      </c>
      <c r="E9" s="39">
        <v>18684.52</v>
      </c>
      <c r="F9" s="107">
        <f aca="true" t="shared" si="1" ref="F9:F17">E9/D9</f>
        <v>0.963119587628866</v>
      </c>
      <c r="G9" s="10"/>
    </row>
    <row r="10" spans="1:7" ht="18" customHeight="1">
      <c r="A10" s="36" t="s">
        <v>35</v>
      </c>
      <c r="B10" s="39">
        <v>9500</v>
      </c>
      <c r="C10" s="39">
        <f t="shared" si="0"/>
        <v>-3310</v>
      </c>
      <c r="D10" s="39">
        <v>6190</v>
      </c>
      <c r="E10" s="39">
        <v>6215.71</v>
      </c>
      <c r="F10" s="107">
        <f t="shared" si="1"/>
        <v>1.0041534733441033</v>
      </c>
      <c r="G10" s="10"/>
    </row>
    <row r="11" spans="1:7" ht="18" customHeight="1">
      <c r="A11" s="36" t="s">
        <v>36</v>
      </c>
      <c r="B11" s="39">
        <v>4500</v>
      </c>
      <c r="C11" s="39">
        <f t="shared" si="0"/>
        <v>-640</v>
      </c>
      <c r="D11" s="39">
        <v>3860</v>
      </c>
      <c r="E11" s="39">
        <v>3818.81</v>
      </c>
      <c r="F11" s="107">
        <f t="shared" si="1"/>
        <v>0.9893290155440414</v>
      </c>
      <c r="G11" s="10"/>
    </row>
    <row r="12" spans="1:7" ht="18" customHeight="1">
      <c r="A12" s="36" t="s">
        <v>37</v>
      </c>
      <c r="B12" s="39">
        <v>2000</v>
      </c>
      <c r="C12" s="39">
        <f t="shared" si="0"/>
        <v>-500</v>
      </c>
      <c r="D12" s="39">
        <v>1500</v>
      </c>
      <c r="E12" s="39">
        <v>1718.97</v>
      </c>
      <c r="F12" s="107">
        <f t="shared" si="1"/>
        <v>1.14598</v>
      </c>
      <c r="G12" s="10"/>
    </row>
    <row r="13" spans="1:7" ht="18" customHeight="1">
      <c r="A13" s="36" t="s">
        <v>38</v>
      </c>
      <c r="B13" s="39">
        <v>2500</v>
      </c>
      <c r="C13" s="39">
        <v>0</v>
      </c>
      <c r="D13" s="39">
        <v>2500</v>
      </c>
      <c r="E13" s="39">
        <v>2803.29</v>
      </c>
      <c r="F13" s="107">
        <f t="shared" si="1"/>
        <v>1.121316</v>
      </c>
      <c r="G13" s="10"/>
    </row>
    <row r="14" spans="1:7" ht="18" customHeight="1">
      <c r="A14" s="36" t="s">
        <v>39</v>
      </c>
      <c r="B14" s="39">
        <v>2000</v>
      </c>
      <c r="C14" s="39">
        <f t="shared" si="0"/>
        <v>-900</v>
      </c>
      <c r="D14" s="39">
        <v>1100</v>
      </c>
      <c r="E14" s="39">
        <v>1224.29</v>
      </c>
      <c r="F14" s="107">
        <f t="shared" si="1"/>
        <v>1.1129909090909091</v>
      </c>
      <c r="G14" s="10"/>
    </row>
    <row r="15" spans="1:7" ht="18" customHeight="1">
      <c r="A15" s="36" t="s">
        <v>40</v>
      </c>
      <c r="B15" s="39">
        <v>850</v>
      </c>
      <c r="C15" s="39">
        <f t="shared" si="0"/>
        <v>-290</v>
      </c>
      <c r="D15" s="39">
        <v>560</v>
      </c>
      <c r="E15" s="39">
        <v>587.27</v>
      </c>
      <c r="F15" s="107">
        <f t="shared" si="1"/>
        <v>1.0486964285714286</v>
      </c>
      <c r="G15" s="10"/>
    </row>
    <row r="16" spans="1:7" ht="18" customHeight="1">
      <c r="A16" s="106" t="s">
        <v>267</v>
      </c>
      <c r="B16" s="39">
        <v>400</v>
      </c>
      <c r="C16" s="39">
        <f t="shared" si="0"/>
        <v>-400</v>
      </c>
      <c r="D16" s="39"/>
      <c r="E16" s="39"/>
      <c r="F16" s="107"/>
      <c r="G16" s="10"/>
    </row>
    <row r="17" spans="1:7" ht="18" customHeight="1">
      <c r="A17" s="36" t="s">
        <v>138</v>
      </c>
      <c r="B17" s="39"/>
      <c r="C17" s="39">
        <f t="shared" si="0"/>
        <v>250</v>
      </c>
      <c r="D17" s="39">
        <v>250</v>
      </c>
      <c r="E17" s="39">
        <v>328.65</v>
      </c>
      <c r="F17" s="107">
        <f t="shared" si="1"/>
        <v>1.3146</v>
      </c>
      <c r="G17" s="10"/>
    </row>
    <row r="18" spans="1:7" ht="18" customHeight="1">
      <c r="A18" s="7" t="s">
        <v>41</v>
      </c>
      <c r="B18" s="39"/>
      <c r="C18" s="39"/>
      <c r="D18" s="39"/>
      <c r="E18" s="39"/>
      <c r="F18" s="60"/>
      <c r="G18" s="10"/>
    </row>
    <row r="19" spans="1:7" ht="18" customHeight="1">
      <c r="A19" s="36" t="s">
        <v>42</v>
      </c>
      <c r="B19" s="39"/>
      <c r="C19" s="39"/>
      <c r="D19" s="34"/>
      <c r="E19" s="39"/>
      <c r="F19" s="60"/>
      <c r="G19" s="10"/>
    </row>
    <row r="20" spans="1:6" ht="18" customHeight="1">
      <c r="A20" s="36" t="s">
        <v>43</v>
      </c>
      <c r="B20" s="39"/>
      <c r="C20" s="39"/>
      <c r="D20" s="34"/>
      <c r="E20" s="39"/>
      <c r="F20" s="60"/>
    </row>
    <row r="21" spans="1:7" ht="18" customHeight="1">
      <c r="A21" s="7" t="s">
        <v>44</v>
      </c>
      <c r="B21" s="55">
        <f>B22+B23</f>
        <v>400</v>
      </c>
      <c r="C21" s="55">
        <f>C22+C23</f>
        <v>700</v>
      </c>
      <c r="D21" s="55">
        <f>D22+D23</f>
        <v>1100</v>
      </c>
      <c r="E21" s="55">
        <f>E22+E23</f>
        <v>1100</v>
      </c>
      <c r="F21" s="121">
        <f>E21/D21</f>
        <v>1</v>
      </c>
      <c r="G21" s="10"/>
    </row>
    <row r="22" spans="1:7" ht="18" customHeight="1">
      <c r="A22" s="7" t="s">
        <v>45</v>
      </c>
      <c r="B22" s="124">
        <v>400</v>
      </c>
      <c r="C22" s="122">
        <v>700</v>
      </c>
      <c r="D22" s="124">
        <v>1100</v>
      </c>
      <c r="E22" s="124">
        <v>1100</v>
      </c>
      <c r="F22" s="121">
        <f>E22/D22</f>
        <v>1</v>
      </c>
      <c r="G22" s="10"/>
    </row>
    <row r="23" spans="1:7" ht="18" customHeight="1">
      <c r="A23" s="7" t="s">
        <v>46</v>
      </c>
      <c r="B23" s="124"/>
      <c r="C23" s="122"/>
      <c r="D23" s="124"/>
      <c r="E23" s="124"/>
      <c r="F23" s="121"/>
      <c r="G23" s="10"/>
    </row>
    <row r="24" spans="1:7" ht="18" customHeight="1">
      <c r="A24" s="35" t="s">
        <v>47</v>
      </c>
      <c r="B24" s="124">
        <f>B25+B26</f>
        <v>15953</v>
      </c>
      <c r="C24" s="124">
        <f>C25+C26</f>
        <v>1661.91</v>
      </c>
      <c r="D24" s="124">
        <f>D25+D26</f>
        <v>16924.91</v>
      </c>
      <c r="E24" s="124">
        <f>E25+E26</f>
        <v>17614.91</v>
      </c>
      <c r="F24" s="121">
        <f aca="true" t="shared" si="2" ref="F24:F36">E24/D24</f>
        <v>1.040768311323369</v>
      </c>
      <c r="G24" s="10"/>
    </row>
    <row r="25" spans="1:7" ht="18" customHeight="1">
      <c r="A25" s="7" t="s">
        <v>48</v>
      </c>
      <c r="B25" s="124">
        <v>9000</v>
      </c>
      <c r="C25" s="122">
        <v>349</v>
      </c>
      <c r="D25" s="124">
        <v>9349</v>
      </c>
      <c r="E25" s="124">
        <v>9349</v>
      </c>
      <c r="F25" s="121">
        <f t="shared" si="2"/>
        <v>1</v>
      </c>
      <c r="G25" s="10"/>
    </row>
    <row r="26" spans="1:7" ht="18" customHeight="1">
      <c r="A26" s="7" t="s">
        <v>49</v>
      </c>
      <c r="B26" s="124">
        <v>6953</v>
      </c>
      <c r="C26" s="122">
        <v>1312.91</v>
      </c>
      <c r="D26" s="124">
        <v>7575.91</v>
      </c>
      <c r="E26" s="124">
        <v>8265.91</v>
      </c>
      <c r="F26" s="121">
        <f t="shared" si="2"/>
        <v>1.0910781675072698</v>
      </c>
      <c r="G26" s="10"/>
    </row>
    <row r="27" spans="1:7" ht="18" customHeight="1">
      <c r="A27" s="7" t="s">
        <v>50</v>
      </c>
      <c r="B27" s="34"/>
      <c r="C27" s="39"/>
      <c r="D27" s="34"/>
      <c r="E27" s="34"/>
      <c r="F27" s="107"/>
      <c r="G27" s="10"/>
    </row>
    <row r="28" spans="1:7" ht="18" customHeight="1">
      <c r="A28" s="7" t="s">
        <v>51</v>
      </c>
      <c r="B28" s="124">
        <v>163.93</v>
      </c>
      <c r="C28" s="126">
        <f>D28-B28</f>
        <v>108.82999999999998</v>
      </c>
      <c r="D28" s="124">
        <v>272.76</v>
      </c>
      <c r="E28" s="124">
        <v>272.76</v>
      </c>
      <c r="F28" s="121">
        <f t="shared" si="2"/>
        <v>1</v>
      </c>
      <c r="G28" s="10"/>
    </row>
    <row r="29" spans="1:7" ht="18" customHeight="1">
      <c r="A29" s="35" t="s">
        <v>52</v>
      </c>
      <c r="B29" s="124">
        <f>B30+B31</f>
        <v>586.0699999999999</v>
      </c>
      <c r="C29" s="124">
        <f>C30+C31</f>
        <v>1243.97</v>
      </c>
      <c r="D29" s="124">
        <f>D30+D31</f>
        <v>1854.8600000000001</v>
      </c>
      <c r="E29" s="124">
        <f>E30+E31</f>
        <v>1851.55</v>
      </c>
      <c r="F29" s="121">
        <f t="shared" si="2"/>
        <v>0.9982154987438404</v>
      </c>
      <c r="G29" s="10"/>
    </row>
    <row r="30" spans="1:7" ht="18" customHeight="1">
      <c r="A30" s="35" t="s">
        <v>53</v>
      </c>
      <c r="B30" s="124">
        <v>-1209.4</v>
      </c>
      <c r="C30" s="122">
        <v>1274.7</v>
      </c>
      <c r="D30" s="124">
        <v>90.12</v>
      </c>
      <c r="E30" s="124">
        <v>86.81</v>
      </c>
      <c r="F30" s="121">
        <f t="shared" si="2"/>
        <v>0.963271193963604</v>
      </c>
      <c r="G30" s="10"/>
    </row>
    <row r="31" spans="1:7" ht="18" customHeight="1">
      <c r="A31" s="35" t="s">
        <v>54</v>
      </c>
      <c r="B31" s="124">
        <v>1795.47</v>
      </c>
      <c r="C31" s="122">
        <v>-30.73</v>
      </c>
      <c r="D31" s="124">
        <v>1764.74</v>
      </c>
      <c r="E31" s="124">
        <v>1764.74</v>
      </c>
      <c r="F31" s="121">
        <f t="shared" si="2"/>
        <v>1</v>
      </c>
      <c r="G31" s="10"/>
    </row>
    <row r="32" spans="1:7" ht="18" customHeight="1">
      <c r="A32" s="9" t="s">
        <v>55</v>
      </c>
      <c r="B32" s="122">
        <f>B8+B18+B21+B24-B28-B29</f>
        <v>50353</v>
      </c>
      <c r="C32" s="122">
        <f>C8+C18+C21+C24-C28-C29</f>
        <v>1619.11</v>
      </c>
      <c r="D32" s="122">
        <f>D8+D18+D21+D24-D28-D29</f>
        <v>51257.29</v>
      </c>
      <c r="E32" s="122">
        <f>E8+E18+E21+E24-E28-E29</f>
        <v>51972.10999999999</v>
      </c>
      <c r="F32" s="121">
        <f t="shared" si="2"/>
        <v>1.0139457236229226</v>
      </c>
      <c r="G32" s="10"/>
    </row>
    <row r="33" spans="1:7" ht="18" customHeight="1">
      <c r="A33" s="7" t="s">
        <v>27</v>
      </c>
      <c r="B33" s="13"/>
      <c r="C33" s="54"/>
      <c r="D33" s="13"/>
      <c r="E33" s="15"/>
      <c r="F33" s="107"/>
      <c r="G33" s="10"/>
    </row>
    <row r="34" spans="1:6" ht="18" customHeight="1">
      <c r="A34" s="7" t="s">
        <v>28</v>
      </c>
      <c r="B34" s="13"/>
      <c r="C34" s="54"/>
      <c r="D34" s="13"/>
      <c r="E34" s="15"/>
      <c r="F34" s="107"/>
    </row>
    <row r="35" spans="1:6" ht="18" customHeight="1">
      <c r="A35" s="1"/>
      <c r="B35" s="13"/>
      <c r="C35" s="54"/>
      <c r="D35" s="13"/>
      <c r="E35" s="15"/>
      <c r="F35" s="107"/>
    </row>
    <row r="36" spans="1:6" ht="18" customHeight="1">
      <c r="A36" s="9" t="s">
        <v>68</v>
      </c>
      <c r="B36" s="56">
        <f>B32+B33+B34</f>
        <v>50353</v>
      </c>
      <c r="C36" s="56">
        <f>C32+C33+C34</f>
        <v>1619.11</v>
      </c>
      <c r="D36" s="114">
        <f>D32+D33+D34</f>
        <v>51257.29</v>
      </c>
      <c r="E36" s="114">
        <f>E32+E33+E34</f>
        <v>51972.10999999999</v>
      </c>
      <c r="F36" s="121">
        <f t="shared" si="2"/>
        <v>1.0139457236229226</v>
      </c>
    </row>
    <row r="37" ht="15">
      <c r="B37" s="10"/>
    </row>
    <row r="38" ht="15">
      <c r="B38" s="10"/>
    </row>
  </sheetData>
  <sheetProtection/>
  <mergeCells count="5">
    <mergeCell ref="A5:A6"/>
    <mergeCell ref="E5:E6"/>
    <mergeCell ref="A2:F2"/>
    <mergeCell ref="B5:D5"/>
    <mergeCell ref="F5:F6"/>
  </mergeCells>
  <printOptions/>
  <pageMargins left="0.7086614173228347" right="0.6692913385826772" top="0.6692913385826772" bottom="0.5905511811023623" header="0.15748031496062992" footer="0.433070866141732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74" sqref="K74"/>
    </sheetView>
  </sheetViews>
  <sheetFormatPr defaultColWidth="9.00390625" defaultRowHeight="14.25"/>
  <cols>
    <col min="1" max="1" width="31.125" style="11" customWidth="1"/>
    <col min="2" max="2" width="9.75390625" style="11" customWidth="1"/>
    <col min="3" max="3" width="10.375" style="11" customWidth="1"/>
    <col min="4" max="4" width="11.00390625" style="11" customWidth="1"/>
    <col min="5" max="5" width="11.75390625" style="21" customWidth="1"/>
    <col min="6" max="6" width="12.25390625" style="21" customWidth="1"/>
    <col min="7" max="16384" width="9.00390625" style="21" customWidth="1"/>
  </cols>
  <sheetData>
    <row r="1" spans="1:6" ht="21.75">
      <c r="A1" s="180" t="s">
        <v>255</v>
      </c>
      <c r="B1" s="181"/>
      <c r="C1" s="181"/>
      <c r="D1" s="181"/>
      <c r="E1" s="181"/>
      <c r="F1" s="182"/>
    </row>
    <row r="2" spans="1:6" ht="15.75" customHeight="1">
      <c r="A2" s="17"/>
      <c r="B2" s="17"/>
      <c r="C2" s="17"/>
      <c r="D2" s="21"/>
      <c r="E2" s="32"/>
      <c r="F2" s="32" t="s">
        <v>19</v>
      </c>
    </row>
    <row r="3" spans="1:6" ht="15.75" customHeight="1">
      <c r="A3" s="21"/>
      <c r="B3" s="21"/>
      <c r="C3" s="21"/>
      <c r="D3" s="21"/>
      <c r="E3" s="12"/>
      <c r="F3" s="12" t="s">
        <v>61</v>
      </c>
    </row>
    <row r="4" spans="1:6" s="33" customFormat="1" ht="15.75" customHeight="1">
      <c r="A4" s="173" t="s">
        <v>70</v>
      </c>
      <c r="B4" s="178" t="s">
        <v>256</v>
      </c>
      <c r="C4" s="179"/>
      <c r="D4" s="179"/>
      <c r="E4" s="174" t="s">
        <v>254</v>
      </c>
      <c r="F4" s="173" t="s">
        <v>185</v>
      </c>
    </row>
    <row r="5" spans="1:6" s="33" customFormat="1" ht="15.75" customHeight="1">
      <c r="A5" s="173"/>
      <c r="B5" s="6" t="s">
        <v>60</v>
      </c>
      <c r="C5" s="6" t="s">
        <v>0</v>
      </c>
      <c r="D5" s="6" t="s">
        <v>1</v>
      </c>
      <c r="E5" s="173"/>
      <c r="F5" s="173"/>
    </row>
    <row r="6" spans="1:6" s="33" customFormat="1" ht="15.75" customHeight="1">
      <c r="A6" s="7" t="s">
        <v>2</v>
      </c>
      <c r="B6" s="62">
        <f>B7+B17+B19+B23+B26+B29+B41+B46+B48+B54+B61+B64+B66</f>
        <v>50327</v>
      </c>
      <c r="C6" s="62">
        <f>C7+C17+C19+C23+C26+C29+C41+C46+C48+C54+C61+C64+C66</f>
        <v>925.9199999999996</v>
      </c>
      <c r="D6" s="62">
        <f>D7+D17+D19+D23+D26+D29+D41+D46+D48+D54+D61+D64+D66</f>
        <v>51252.92</v>
      </c>
      <c r="E6" s="62">
        <f>E7+E17+E19+E23+E26+E29+E41+E46+E48+E54+E61+E64+E66</f>
        <v>51953.69</v>
      </c>
      <c r="F6" s="127">
        <f>E6/D6</f>
        <v>1.0136727819605205</v>
      </c>
    </row>
    <row r="7" spans="1:6" ht="15.75" customHeight="1">
      <c r="A7" s="7" t="s">
        <v>56</v>
      </c>
      <c r="B7" s="61">
        <f>SUM(B8:B16)</f>
        <v>3053</v>
      </c>
      <c r="C7" s="61">
        <f>SUM(C8:C16)</f>
        <v>307.0399999999998</v>
      </c>
      <c r="D7" s="61">
        <f>SUM(D8:D16)</f>
        <v>3360.04</v>
      </c>
      <c r="E7" s="61">
        <f>SUM(E8:E16)</f>
        <v>3445.3199999999997</v>
      </c>
      <c r="F7" s="127">
        <f>E7/D7</f>
        <v>1.0253806502303544</v>
      </c>
    </row>
    <row r="8" spans="1:6" ht="15.75" customHeight="1">
      <c r="A8" s="57" t="s">
        <v>139</v>
      </c>
      <c r="B8" s="128">
        <v>46</v>
      </c>
      <c r="C8" s="115">
        <f>D8-B8</f>
        <v>0</v>
      </c>
      <c r="D8" s="128">
        <v>46</v>
      </c>
      <c r="E8" s="128">
        <v>17.58</v>
      </c>
      <c r="F8" s="129">
        <f aca="true" t="shared" si="0" ref="F8:F69">E8/D8</f>
        <v>0.3821739130434782</v>
      </c>
    </row>
    <row r="9" spans="1:6" ht="15.75" customHeight="1">
      <c r="A9" s="57" t="s">
        <v>140</v>
      </c>
      <c r="B9" s="128">
        <v>1969</v>
      </c>
      <c r="C9" s="115">
        <f aca="true" t="shared" si="1" ref="C9:C16">D9-B9</f>
        <v>183.7199999999998</v>
      </c>
      <c r="D9" s="128">
        <v>2152.72</v>
      </c>
      <c r="E9" s="128">
        <v>2086.22</v>
      </c>
      <c r="F9" s="129">
        <f t="shared" si="0"/>
        <v>0.9691088483407039</v>
      </c>
    </row>
    <row r="10" spans="1:6" ht="15.75" customHeight="1">
      <c r="A10" s="57" t="s">
        <v>141</v>
      </c>
      <c r="B10" s="128">
        <v>96</v>
      </c>
      <c r="C10" s="115">
        <f t="shared" si="1"/>
        <v>14.510000000000005</v>
      </c>
      <c r="D10" s="128">
        <v>110.51</v>
      </c>
      <c r="E10" s="128">
        <v>103.23</v>
      </c>
      <c r="F10" s="129">
        <f t="shared" si="0"/>
        <v>0.9341236087231924</v>
      </c>
    </row>
    <row r="11" spans="1:6" ht="15.75" customHeight="1">
      <c r="A11" s="57" t="s">
        <v>142</v>
      </c>
      <c r="B11" s="128">
        <v>52</v>
      </c>
      <c r="C11" s="115">
        <f t="shared" si="1"/>
        <v>0</v>
      </c>
      <c r="D11" s="128">
        <v>52</v>
      </c>
      <c r="E11" s="128">
        <v>29.14</v>
      </c>
      <c r="F11" s="129">
        <f t="shared" si="0"/>
        <v>0.5603846153846154</v>
      </c>
    </row>
    <row r="12" spans="1:6" ht="15.75" customHeight="1">
      <c r="A12" s="57" t="s">
        <v>143</v>
      </c>
      <c r="B12" s="128">
        <v>110</v>
      </c>
      <c r="C12" s="115">
        <f t="shared" si="1"/>
        <v>0</v>
      </c>
      <c r="D12" s="128">
        <v>110</v>
      </c>
      <c r="E12" s="128">
        <v>120.51</v>
      </c>
      <c r="F12" s="129">
        <f t="shared" si="0"/>
        <v>1.0955454545454546</v>
      </c>
    </row>
    <row r="13" spans="1:6" ht="15.75" customHeight="1">
      <c r="A13" s="57" t="s">
        <v>164</v>
      </c>
      <c r="B13" s="128">
        <v>181</v>
      </c>
      <c r="C13" s="115">
        <f t="shared" si="1"/>
        <v>11.949999999999989</v>
      </c>
      <c r="D13" s="128">
        <v>192.95</v>
      </c>
      <c r="E13" s="128">
        <v>183.27</v>
      </c>
      <c r="F13" s="129">
        <f t="shared" si="0"/>
        <v>0.9498315625809797</v>
      </c>
    </row>
    <row r="14" spans="1:6" ht="15.75" customHeight="1">
      <c r="A14" s="57" t="s">
        <v>144</v>
      </c>
      <c r="B14" s="128">
        <v>110</v>
      </c>
      <c r="C14" s="115">
        <f t="shared" si="1"/>
        <v>0</v>
      </c>
      <c r="D14" s="128">
        <v>110</v>
      </c>
      <c r="E14" s="128">
        <v>228.31</v>
      </c>
      <c r="F14" s="129">
        <f t="shared" si="0"/>
        <v>2.0755454545454546</v>
      </c>
    </row>
    <row r="15" spans="1:6" ht="15.75" customHeight="1">
      <c r="A15" s="57" t="s">
        <v>145</v>
      </c>
      <c r="B15" s="128">
        <v>125</v>
      </c>
      <c r="C15" s="115">
        <f t="shared" si="1"/>
        <v>0</v>
      </c>
      <c r="D15" s="128">
        <v>125</v>
      </c>
      <c r="E15" s="128">
        <v>232.83</v>
      </c>
      <c r="F15" s="129">
        <f t="shared" si="0"/>
        <v>1.86264</v>
      </c>
    </row>
    <row r="16" spans="1:6" ht="15.75" customHeight="1">
      <c r="A16" s="57" t="s">
        <v>165</v>
      </c>
      <c r="B16" s="130">
        <v>364</v>
      </c>
      <c r="C16" s="115">
        <f t="shared" si="1"/>
        <v>96.86000000000001</v>
      </c>
      <c r="D16" s="128">
        <v>460.86</v>
      </c>
      <c r="E16" s="128">
        <v>444.23</v>
      </c>
      <c r="F16" s="129">
        <f t="shared" si="0"/>
        <v>0.9639152888078809</v>
      </c>
    </row>
    <row r="17" spans="1:6" ht="15.75" customHeight="1">
      <c r="A17" s="7" t="s">
        <v>146</v>
      </c>
      <c r="B17" s="61">
        <f>SUM(B18)</f>
        <v>32</v>
      </c>
      <c r="C17" s="61">
        <f>SUM(C18)</f>
        <v>0</v>
      </c>
      <c r="D17" s="61">
        <f>SUM(D18)</f>
        <v>32</v>
      </c>
      <c r="E17" s="61">
        <f>SUM(E18)</f>
        <v>26.27</v>
      </c>
      <c r="F17" s="127">
        <f t="shared" si="0"/>
        <v>0.8209375</v>
      </c>
    </row>
    <row r="18" spans="1:6" ht="15.75" customHeight="1">
      <c r="A18" s="58" t="s">
        <v>147</v>
      </c>
      <c r="B18" s="130">
        <v>32</v>
      </c>
      <c r="C18" s="115">
        <f>D18-B18</f>
        <v>0</v>
      </c>
      <c r="D18" s="128">
        <v>32</v>
      </c>
      <c r="E18" s="131">
        <v>26.27</v>
      </c>
      <c r="F18" s="129">
        <f t="shared" si="0"/>
        <v>0.8209375</v>
      </c>
    </row>
    <row r="19" spans="1:6" ht="15.75" customHeight="1">
      <c r="A19" s="7" t="s">
        <v>148</v>
      </c>
      <c r="B19" s="61">
        <f>SUM(B20:B22)</f>
        <v>2619</v>
      </c>
      <c r="C19" s="61">
        <f>SUM(C20:C22)</f>
        <v>886.8000000000002</v>
      </c>
      <c r="D19" s="61">
        <f>SUM(D20:D22)</f>
        <v>3505.8</v>
      </c>
      <c r="E19" s="61">
        <f>SUM(E20:E22)</f>
        <v>3574.65</v>
      </c>
      <c r="F19" s="127">
        <f t="shared" si="0"/>
        <v>1.0196388841348623</v>
      </c>
    </row>
    <row r="20" spans="1:6" ht="15.75" customHeight="1">
      <c r="A20" s="58" t="s">
        <v>149</v>
      </c>
      <c r="B20" s="130"/>
      <c r="C20" s="115"/>
      <c r="D20" s="128"/>
      <c r="E20" s="131"/>
      <c r="F20" s="129"/>
    </row>
    <row r="21" spans="1:6" ht="15.75" customHeight="1">
      <c r="A21" s="58" t="s">
        <v>150</v>
      </c>
      <c r="B21" s="132">
        <v>2584</v>
      </c>
      <c r="C21" s="115">
        <f>D21-B21</f>
        <v>886.8000000000002</v>
      </c>
      <c r="D21" s="128">
        <v>3470.8</v>
      </c>
      <c r="E21" s="128">
        <v>3539.65</v>
      </c>
      <c r="F21" s="129">
        <f t="shared" si="0"/>
        <v>1.0198369252045638</v>
      </c>
    </row>
    <row r="22" spans="1:6" ht="15.75" customHeight="1">
      <c r="A22" s="108" t="s">
        <v>268</v>
      </c>
      <c r="B22" s="132">
        <v>35</v>
      </c>
      <c r="C22" s="115">
        <f>D22-B22</f>
        <v>0</v>
      </c>
      <c r="D22" s="128">
        <v>35</v>
      </c>
      <c r="E22" s="128">
        <v>35</v>
      </c>
      <c r="F22" s="129">
        <f t="shared" si="0"/>
        <v>1</v>
      </c>
    </row>
    <row r="23" spans="1:6" ht="15">
      <c r="A23" s="7" t="s">
        <v>151</v>
      </c>
      <c r="B23" s="61">
        <f>SUM(B24:B25)</f>
        <v>2615</v>
      </c>
      <c r="C23" s="61">
        <f>SUM(C24:C25)</f>
        <v>-2</v>
      </c>
      <c r="D23" s="61">
        <f>SUM(D24:D25)</f>
        <v>2613</v>
      </c>
      <c r="E23" s="61">
        <f>SUM(E24:E25)</f>
        <v>2603.17</v>
      </c>
      <c r="F23" s="127">
        <f t="shared" si="0"/>
        <v>0.9962380405663988</v>
      </c>
    </row>
    <row r="24" spans="1:6" ht="15">
      <c r="A24" s="108" t="s">
        <v>269</v>
      </c>
      <c r="B24" s="115">
        <v>15</v>
      </c>
      <c r="C24" s="115">
        <f>D24-B24</f>
        <v>-2</v>
      </c>
      <c r="D24" s="115">
        <v>13</v>
      </c>
      <c r="E24" s="115">
        <v>3.17</v>
      </c>
      <c r="F24" s="129">
        <f t="shared" si="0"/>
        <v>0.24384615384615385</v>
      </c>
    </row>
    <row r="25" spans="1:6" ht="15">
      <c r="A25" s="108" t="s">
        <v>152</v>
      </c>
      <c r="B25" s="115">
        <v>2600</v>
      </c>
      <c r="C25" s="115">
        <f>D25-B25</f>
        <v>0</v>
      </c>
      <c r="D25" s="115">
        <v>2600</v>
      </c>
      <c r="E25" s="115">
        <v>2600</v>
      </c>
      <c r="F25" s="129">
        <f t="shared" si="0"/>
        <v>1</v>
      </c>
    </row>
    <row r="26" spans="1:6" ht="15">
      <c r="A26" s="7" t="s">
        <v>153</v>
      </c>
      <c r="B26" s="61">
        <f>SUM(B27:B28)</f>
        <v>448</v>
      </c>
      <c r="C26" s="61">
        <f>SUM(C27:C28)</f>
        <v>-60.31999999999999</v>
      </c>
      <c r="D26" s="61">
        <f>SUM(D27:D28)</f>
        <v>387.68</v>
      </c>
      <c r="E26" s="61">
        <f>SUM(E27:E28)</f>
        <v>321.64</v>
      </c>
      <c r="F26" s="127">
        <f t="shared" si="0"/>
        <v>0.8296533223276928</v>
      </c>
    </row>
    <row r="27" spans="1:6" ht="15">
      <c r="A27" s="58" t="s">
        <v>154</v>
      </c>
      <c r="B27" s="115">
        <v>355</v>
      </c>
      <c r="C27" s="115">
        <f>D27-B27</f>
        <v>-60.31999999999999</v>
      </c>
      <c r="D27" s="115">
        <v>294.68</v>
      </c>
      <c r="E27" s="115">
        <v>280.33</v>
      </c>
      <c r="F27" s="129">
        <f t="shared" si="0"/>
        <v>0.9513031084566308</v>
      </c>
    </row>
    <row r="28" spans="1:6" ht="15">
      <c r="A28" s="58" t="s">
        <v>155</v>
      </c>
      <c r="B28" s="115">
        <v>93</v>
      </c>
      <c r="C28" s="115">
        <f>D28-B28</f>
        <v>0</v>
      </c>
      <c r="D28" s="115">
        <v>93</v>
      </c>
      <c r="E28" s="115">
        <v>41.31</v>
      </c>
      <c r="F28" s="129">
        <f t="shared" si="0"/>
        <v>0.4441935483870968</v>
      </c>
    </row>
    <row r="29" spans="1:6" ht="15">
      <c r="A29" s="7" t="s">
        <v>156</v>
      </c>
      <c r="B29" s="61">
        <f>SUM(B30:B40)</f>
        <v>4185</v>
      </c>
      <c r="C29" s="61">
        <f>SUM(C30:C40)</f>
        <v>-1548.0199999999998</v>
      </c>
      <c r="D29" s="61">
        <f>SUM(D30:D40)</f>
        <v>2636.98</v>
      </c>
      <c r="E29" s="61">
        <f>SUM(E30:E40)</f>
        <v>3668.95</v>
      </c>
      <c r="F29" s="127">
        <f t="shared" si="0"/>
        <v>1.3913454026955077</v>
      </c>
    </row>
    <row r="30" spans="1:6" ht="15">
      <c r="A30" s="58" t="s">
        <v>166</v>
      </c>
      <c r="B30" s="115">
        <v>411</v>
      </c>
      <c r="C30" s="115">
        <f>D30-B30</f>
        <v>0.6700000000000159</v>
      </c>
      <c r="D30" s="115">
        <v>411.67</v>
      </c>
      <c r="E30" s="115">
        <v>271.71</v>
      </c>
      <c r="F30" s="129">
        <f t="shared" si="0"/>
        <v>0.6600189472150022</v>
      </c>
    </row>
    <row r="31" spans="1:6" ht="15">
      <c r="A31" s="58" t="s">
        <v>167</v>
      </c>
      <c r="B31" s="115">
        <v>217</v>
      </c>
      <c r="C31" s="115">
        <f aca="true" t="shared" si="2" ref="C31:C40">D31-B31</f>
        <v>-164.14</v>
      </c>
      <c r="D31" s="115">
        <v>52.86</v>
      </c>
      <c r="E31" s="115">
        <v>52.86</v>
      </c>
      <c r="F31" s="129">
        <f t="shared" si="0"/>
        <v>1</v>
      </c>
    </row>
    <row r="32" spans="1:6" ht="15">
      <c r="A32" s="58" t="s">
        <v>168</v>
      </c>
      <c r="B32" s="115">
        <v>0</v>
      </c>
      <c r="C32" s="115">
        <f t="shared" si="2"/>
        <v>51.27</v>
      </c>
      <c r="D32" s="115">
        <v>51.27</v>
      </c>
      <c r="E32" s="115">
        <v>51.27</v>
      </c>
      <c r="F32" s="129">
        <f t="shared" si="0"/>
        <v>1</v>
      </c>
    </row>
    <row r="33" spans="1:6" ht="15">
      <c r="A33" s="58" t="s">
        <v>169</v>
      </c>
      <c r="B33" s="115">
        <v>0</v>
      </c>
      <c r="C33" s="115">
        <f t="shared" si="2"/>
        <v>28.21</v>
      </c>
      <c r="D33" s="115">
        <v>28.21</v>
      </c>
      <c r="E33" s="115">
        <v>48.94</v>
      </c>
      <c r="F33" s="129">
        <f t="shared" si="0"/>
        <v>1.7348457993619282</v>
      </c>
    </row>
    <row r="34" spans="1:6" ht="15">
      <c r="A34" s="58" t="s">
        <v>170</v>
      </c>
      <c r="B34" s="115">
        <v>3042</v>
      </c>
      <c r="C34" s="115">
        <f t="shared" si="2"/>
        <v>-1742.12</v>
      </c>
      <c r="D34" s="115">
        <v>1299.88</v>
      </c>
      <c r="E34" s="115">
        <v>2558.83</v>
      </c>
      <c r="F34" s="129">
        <f t="shared" si="0"/>
        <v>1.968512478074899</v>
      </c>
    </row>
    <row r="35" spans="1:6" ht="15">
      <c r="A35" s="58" t="s">
        <v>171</v>
      </c>
      <c r="B35" s="115">
        <v>70</v>
      </c>
      <c r="C35" s="115">
        <f t="shared" si="2"/>
        <v>-0.35999999999999943</v>
      </c>
      <c r="D35" s="115">
        <v>69.64</v>
      </c>
      <c r="E35" s="115">
        <v>69.64</v>
      </c>
      <c r="F35" s="129">
        <f t="shared" si="0"/>
        <v>1</v>
      </c>
    </row>
    <row r="36" spans="1:6" ht="15">
      <c r="A36" s="108" t="s">
        <v>270</v>
      </c>
      <c r="B36" s="115">
        <v>35</v>
      </c>
      <c r="C36" s="115">
        <f t="shared" si="2"/>
        <v>-1.4500000000000028</v>
      </c>
      <c r="D36" s="115">
        <v>33.55</v>
      </c>
      <c r="E36" s="115">
        <v>33.55</v>
      </c>
      <c r="F36" s="129">
        <f t="shared" si="0"/>
        <v>1</v>
      </c>
    </row>
    <row r="37" spans="1:6" ht="15">
      <c r="A37" s="58" t="s">
        <v>172</v>
      </c>
      <c r="B37" s="115">
        <v>111</v>
      </c>
      <c r="C37" s="115">
        <f t="shared" si="2"/>
        <v>526.64</v>
      </c>
      <c r="D37" s="115">
        <v>637.64</v>
      </c>
      <c r="E37" s="115">
        <v>455.27</v>
      </c>
      <c r="F37" s="129">
        <f t="shared" si="0"/>
        <v>0.7139922213161031</v>
      </c>
    </row>
    <row r="38" spans="1:6" ht="15">
      <c r="A38" s="108" t="s">
        <v>271</v>
      </c>
      <c r="B38" s="115">
        <v>13</v>
      </c>
      <c r="C38" s="115">
        <f t="shared" si="2"/>
        <v>-8.280000000000001</v>
      </c>
      <c r="D38" s="115">
        <v>4.72</v>
      </c>
      <c r="E38" s="115">
        <v>4.72</v>
      </c>
      <c r="F38" s="129">
        <f t="shared" si="0"/>
        <v>1</v>
      </c>
    </row>
    <row r="39" spans="1:6" ht="15">
      <c r="A39" s="58" t="s">
        <v>173</v>
      </c>
      <c r="B39" s="115">
        <v>63</v>
      </c>
      <c r="C39" s="115">
        <f t="shared" si="2"/>
        <v>-15.46</v>
      </c>
      <c r="D39" s="115">
        <v>47.54</v>
      </c>
      <c r="E39" s="115">
        <v>47.55</v>
      </c>
      <c r="F39" s="129">
        <f t="shared" si="0"/>
        <v>1.0002103491796381</v>
      </c>
    </row>
    <row r="40" spans="1:6" ht="15">
      <c r="A40" s="108" t="s">
        <v>272</v>
      </c>
      <c r="B40" s="115">
        <v>223</v>
      </c>
      <c r="C40" s="115">
        <f t="shared" si="2"/>
        <v>-223</v>
      </c>
      <c r="D40" s="115">
        <v>0</v>
      </c>
      <c r="E40" s="115">
        <v>74.61</v>
      </c>
      <c r="F40" s="129"/>
    </row>
    <row r="41" spans="1:6" ht="15">
      <c r="A41" s="7" t="s">
        <v>174</v>
      </c>
      <c r="B41" s="61">
        <f>SUM(B42:B45)</f>
        <v>3061</v>
      </c>
      <c r="C41" s="61">
        <f>SUM(C42:C45)</f>
        <v>835.6500000000002</v>
      </c>
      <c r="D41" s="61">
        <f>SUM(D42:D45)</f>
        <v>3896.65</v>
      </c>
      <c r="E41" s="61">
        <f>SUM(E42:E45)</f>
        <v>3682.29</v>
      </c>
      <c r="F41" s="127">
        <f t="shared" si="0"/>
        <v>0.9449886440917198</v>
      </c>
    </row>
    <row r="42" spans="1:6" ht="15">
      <c r="A42" s="58" t="s">
        <v>175</v>
      </c>
      <c r="B42" s="115"/>
      <c r="C42" s="115"/>
      <c r="D42" s="115"/>
      <c r="E42" s="131"/>
      <c r="F42" s="129"/>
    </row>
    <row r="43" spans="1:6" ht="15">
      <c r="A43" s="109" t="s">
        <v>273</v>
      </c>
      <c r="B43" s="115">
        <v>2202</v>
      </c>
      <c r="C43" s="115">
        <f>D43-B43</f>
        <v>434.59000000000015</v>
      </c>
      <c r="D43" s="115">
        <v>2636.59</v>
      </c>
      <c r="E43" s="115">
        <v>2584.84</v>
      </c>
      <c r="F43" s="129">
        <f t="shared" si="0"/>
        <v>0.9803723749236704</v>
      </c>
    </row>
    <row r="44" spans="1:6" ht="15">
      <c r="A44" s="58" t="s">
        <v>157</v>
      </c>
      <c r="B44" s="115">
        <v>506</v>
      </c>
      <c r="C44" s="115">
        <f>D44-B44</f>
        <v>6.8700000000000045</v>
      </c>
      <c r="D44" s="115">
        <v>512.87</v>
      </c>
      <c r="E44" s="115">
        <v>558.33</v>
      </c>
      <c r="F44" s="129">
        <f t="shared" si="0"/>
        <v>1.0886384463899235</v>
      </c>
    </row>
    <row r="45" spans="1:6" ht="15">
      <c r="A45" s="58" t="s">
        <v>158</v>
      </c>
      <c r="B45" s="115">
        <v>353</v>
      </c>
      <c r="C45" s="115">
        <f>D45-B45</f>
        <v>394.19000000000005</v>
      </c>
      <c r="D45" s="115">
        <v>747.19</v>
      </c>
      <c r="E45" s="115">
        <v>539.12</v>
      </c>
      <c r="F45" s="129">
        <f t="shared" si="0"/>
        <v>0.7215299990631566</v>
      </c>
    </row>
    <row r="46" spans="1:6" ht="15">
      <c r="A46" s="110" t="s">
        <v>274</v>
      </c>
      <c r="B46" s="61">
        <f>SUM(B47)</f>
        <v>2000</v>
      </c>
      <c r="C46" s="61">
        <f>SUM(C47)</f>
        <v>163.8800000000001</v>
      </c>
      <c r="D46" s="61">
        <f>SUM(D47)</f>
        <v>2163.88</v>
      </c>
      <c r="E46" s="61">
        <f>SUM(E47)</f>
        <v>2163.88</v>
      </c>
      <c r="F46" s="127">
        <f t="shared" si="0"/>
        <v>1</v>
      </c>
    </row>
    <row r="47" spans="1:6" ht="15">
      <c r="A47" s="108" t="s">
        <v>275</v>
      </c>
      <c r="B47" s="115">
        <v>2000</v>
      </c>
      <c r="C47" s="115">
        <f>D47-B47</f>
        <v>163.8800000000001</v>
      </c>
      <c r="D47" s="115">
        <v>2163.88</v>
      </c>
      <c r="E47" s="115">
        <v>2163.88</v>
      </c>
      <c r="F47" s="129">
        <f t="shared" si="0"/>
        <v>1</v>
      </c>
    </row>
    <row r="48" spans="1:6" ht="15">
      <c r="A48" s="111" t="s">
        <v>276</v>
      </c>
      <c r="B48" s="61">
        <f>SUM(B49:B53)</f>
        <v>5052</v>
      </c>
      <c r="C48" s="61">
        <f>SUM(C49:C53)</f>
        <v>589.76</v>
      </c>
      <c r="D48" s="61">
        <f>SUM(D49:D53)</f>
        <v>5641.76</v>
      </c>
      <c r="E48" s="61">
        <f>SUM(E49:E53)</f>
        <v>4368.32</v>
      </c>
      <c r="F48" s="127">
        <f t="shared" si="0"/>
        <v>0.7742832024049232</v>
      </c>
    </row>
    <row r="49" spans="1:6" ht="15">
      <c r="A49" s="58" t="s">
        <v>159</v>
      </c>
      <c r="B49" s="115">
        <v>1768</v>
      </c>
      <c r="C49" s="115">
        <f>D49-B49</f>
        <v>475.25</v>
      </c>
      <c r="D49" s="115">
        <v>2243.25</v>
      </c>
      <c r="E49" s="115">
        <v>2209.39</v>
      </c>
      <c r="F49" s="129">
        <f t="shared" si="0"/>
        <v>0.9849058285969018</v>
      </c>
    </row>
    <row r="50" spans="1:6" ht="15">
      <c r="A50" s="58" t="s">
        <v>176</v>
      </c>
      <c r="B50" s="115"/>
      <c r="C50" s="115">
        <f>D50-B50</f>
        <v>0</v>
      </c>
      <c r="D50" s="115"/>
      <c r="E50" s="115"/>
      <c r="F50" s="129"/>
    </row>
    <row r="51" spans="1:6" ht="15">
      <c r="A51" s="58" t="s">
        <v>160</v>
      </c>
      <c r="B51" s="115">
        <v>1610</v>
      </c>
      <c r="C51" s="115">
        <f>D51-B51</f>
        <v>-605.72</v>
      </c>
      <c r="D51" s="115">
        <v>1004.28</v>
      </c>
      <c r="E51" s="115">
        <v>1046.79</v>
      </c>
      <c r="F51" s="129">
        <f t="shared" si="0"/>
        <v>1.042328832596487</v>
      </c>
    </row>
    <row r="52" spans="1:6" ht="15">
      <c r="A52" s="108" t="s">
        <v>277</v>
      </c>
      <c r="B52" s="115">
        <v>138</v>
      </c>
      <c r="C52" s="115">
        <f>D52-B52</f>
        <v>-82.46000000000001</v>
      </c>
      <c r="D52" s="115">
        <v>55.54</v>
      </c>
      <c r="E52" s="115">
        <v>122</v>
      </c>
      <c r="F52" s="129">
        <f t="shared" si="0"/>
        <v>2.19661505221462</v>
      </c>
    </row>
    <row r="53" spans="1:6" ht="15">
      <c r="A53" s="108" t="s">
        <v>278</v>
      </c>
      <c r="B53" s="115">
        <v>1536</v>
      </c>
      <c r="C53" s="115">
        <f>D53-B53</f>
        <v>802.69</v>
      </c>
      <c r="D53" s="115">
        <v>2338.69</v>
      </c>
      <c r="E53" s="115">
        <v>990.14</v>
      </c>
      <c r="F53" s="129">
        <f t="shared" si="0"/>
        <v>0.4233737690758501</v>
      </c>
    </row>
    <row r="54" spans="1:6" ht="15">
      <c r="A54" s="111" t="s">
        <v>283</v>
      </c>
      <c r="B54" s="61">
        <f>SUM(B55:B60)</f>
        <v>7918</v>
      </c>
      <c r="C54" s="61">
        <f>SUM(C55:C60)</f>
        <v>-1037.5300000000002</v>
      </c>
      <c r="D54" s="61">
        <f>SUM(D55:D60)</f>
        <v>6880.469999999999</v>
      </c>
      <c r="E54" s="61">
        <f>SUM(E55:E60)</f>
        <v>7713.13</v>
      </c>
      <c r="F54" s="127">
        <f t="shared" si="0"/>
        <v>1.1210178955798078</v>
      </c>
    </row>
    <row r="55" spans="1:6" ht="15">
      <c r="A55" s="58" t="s">
        <v>161</v>
      </c>
      <c r="B55" s="115">
        <v>3049</v>
      </c>
      <c r="C55" s="115">
        <f aca="true" t="shared" si="3" ref="C55:C60">D55-B55</f>
        <v>-937.8000000000002</v>
      </c>
      <c r="D55" s="115">
        <v>2111.2</v>
      </c>
      <c r="E55" s="131">
        <v>3041.3</v>
      </c>
      <c r="F55" s="129">
        <f t="shared" si="0"/>
        <v>1.440555134520652</v>
      </c>
    </row>
    <row r="56" spans="1:6" ht="15">
      <c r="A56" s="58" t="s">
        <v>177</v>
      </c>
      <c r="B56" s="115">
        <v>750</v>
      </c>
      <c r="C56" s="115">
        <f t="shared" si="3"/>
        <v>381.03999999999996</v>
      </c>
      <c r="D56" s="115">
        <v>1131.04</v>
      </c>
      <c r="E56" s="131">
        <v>1033.6</v>
      </c>
      <c r="F56" s="129">
        <f t="shared" si="0"/>
        <v>0.9138492007356062</v>
      </c>
    </row>
    <row r="57" spans="1:6" ht="15">
      <c r="A57" s="108" t="s">
        <v>279</v>
      </c>
      <c r="B57" s="115">
        <v>760</v>
      </c>
      <c r="C57" s="115">
        <f t="shared" si="3"/>
        <v>-111.75999999999999</v>
      </c>
      <c r="D57" s="115">
        <v>648.24</v>
      </c>
      <c r="E57" s="131">
        <v>648.24</v>
      </c>
      <c r="F57" s="129">
        <f t="shared" si="0"/>
        <v>1</v>
      </c>
    </row>
    <row r="58" spans="1:6" ht="15">
      <c r="A58" s="108" t="s">
        <v>280</v>
      </c>
      <c r="B58" s="115">
        <v>209</v>
      </c>
      <c r="C58" s="115">
        <f t="shared" si="3"/>
        <v>-138</v>
      </c>
      <c r="D58" s="115">
        <v>71</v>
      </c>
      <c r="E58" s="131">
        <v>71</v>
      </c>
      <c r="F58" s="129">
        <f t="shared" si="0"/>
        <v>1</v>
      </c>
    </row>
    <row r="59" spans="1:6" ht="15">
      <c r="A59" s="108" t="s">
        <v>281</v>
      </c>
      <c r="B59" s="115">
        <v>1250</v>
      </c>
      <c r="C59" s="115">
        <f t="shared" si="3"/>
        <v>323.99</v>
      </c>
      <c r="D59" s="115">
        <v>1573.99</v>
      </c>
      <c r="E59" s="131">
        <v>1573.99</v>
      </c>
      <c r="F59" s="129">
        <f t="shared" si="0"/>
        <v>1</v>
      </c>
    </row>
    <row r="60" spans="1:6" ht="15">
      <c r="A60" s="108" t="s">
        <v>282</v>
      </c>
      <c r="B60" s="115">
        <v>1900</v>
      </c>
      <c r="C60" s="115">
        <f t="shared" si="3"/>
        <v>-555</v>
      </c>
      <c r="D60" s="115">
        <v>1345</v>
      </c>
      <c r="E60" s="131">
        <v>1345</v>
      </c>
      <c r="F60" s="129">
        <f t="shared" si="0"/>
        <v>1</v>
      </c>
    </row>
    <row r="61" spans="1:6" ht="15">
      <c r="A61" s="111" t="s">
        <v>284</v>
      </c>
      <c r="B61" s="61">
        <f>SUM(B62:B63)</f>
        <v>18200</v>
      </c>
      <c r="C61" s="61">
        <f>SUM(C62:C63)</f>
        <v>1462.1399999999994</v>
      </c>
      <c r="D61" s="61">
        <f>SUM(D62:D63)</f>
        <v>19662.14</v>
      </c>
      <c r="E61" s="61">
        <f>SUM(E62:E63)</f>
        <v>19812.14</v>
      </c>
      <c r="F61" s="127">
        <f t="shared" si="0"/>
        <v>1.0076288745782505</v>
      </c>
    </row>
    <row r="62" spans="1:6" ht="15">
      <c r="A62" s="58" t="s">
        <v>178</v>
      </c>
      <c r="B62" s="115">
        <v>5000</v>
      </c>
      <c r="C62" s="115">
        <f>D62-B62</f>
        <v>-2150</v>
      </c>
      <c r="D62" s="115">
        <v>2850</v>
      </c>
      <c r="E62" s="131">
        <v>2850</v>
      </c>
      <c r="F62" s="129">
        <f t="shared" si="0"/>
        <v>1</v>
      </c>
    </row>
    <row r="63" spans="1:6" ht="15">
      <c r="A63" s="58" t="s">
        <v>179</v>
      </c>
      <c r="B63" s="115">
        <v>13200</v>
      </c>
      <c r="C63" s="115">
        <f>D63-B63</f>
        <v>3612.1399999999994</v>
      </c>
      <c r="D63" s="115">
        <v>16812.14</v>
      </c>
      <c r="E63" s="131">
        <v>16962.14</v>
      </c>
      <c r="F63" s="129">
        <f t="shared" si="0"/>
        <v>1.0089221241317285</v>
      </c>
    </row>
    <row r="64" spans="1:14" ht="15">
      <c r="A64" s="111" t="s">
        <v>285</v>
      </c>
      <c r="B64" s="61">
        <f>SUM(B65)</f>
        <v>249</v>
      </c>
      <c r="C64" s="61">
        <f>SUM(C65)</f>
        <v>-64.66</v>
      </c>
      <c r="D64" s="61">
        <f>SUM(D65)</f>
        <v>184.34</v>
      </c>
      <c r="E64" s="61">
        <f>SUM(E65)</f>
        <v>286.61</v>
      </c>
      <c r="F64" s="127">
        <f t="shared" si="0"/>
        <v>1.554790061842248</v>
      </c>
      <c r="I64" s="133"/>
      <c r="J64" s="133"/>
      <c r="K64" s="133"/>
      <c r="L64" s="133"/>
      <c r="M64" s="133"/>
      <c r="N64" s="133"/>
    </row>
    <row r="65" spans="1:14" ht="15">
      <c r="A65" s="58" t="s">
        <v>162</v>
      </c>
      <c r="B65" s="115">
        <v>249</v>
      </c>
      <c r="C65" s="115">
        <f>D65-B65</f>
        <v>-64.66</v>
      </c>
      <c r="D65" s="115">
        <v>184.34</v>
      </c>
      <c r="E65" s="131">
        <v>286.61</v>
      </c>
      <c r="F65" s="129">
        <f t="shared" si="0"/>
        <v>1.554790061842248</v>
      </c>
      <c r="I65" s="134"/>
      <c r="J65" s="134"/>
      <c r="K65" s="134"/>
      <c r="L65" s="134"/>
      <c r="M65" s="135"/>
      <c r="N65" s="133"/>
    </row>
    <row r="66" spans="1:6" ht="15">
      <c r="A66" s="7" t="s">
        <v>181</v>
      </c>
      <c r="B66" s="61">
        <f>SUM(B67)</f>
        <v>895</v>
      </c>
      <c r="C66" s="61">
        <f>SUM(C67)</f>
        <v>-606.8199999999999</v>
      </c>
      <c r="D66" s="61">
        <f>SUM(D67)</f>
        <v>288.18</v>
      </c>
      <c r="E66" s="61">
        <f>SUM(E67)</f>
        <v>287.32</v>
      </c>
      <c r="F66" s="127">
        <f t="shared" si="0"/>
        <v>0.9970157540426122</v>
      </c>
    </row>
    <row r="67" spans="1:6" ht="15">
      <c r="A67" s="58" t="s">
        <v>182</v>
      </c>
      <c r="B67" s="115">
        <v>895</v>
      </c>
      <c r="C67" s="115">
        <f>D67-B67</f>
        <v>-606.8199999999999</v>
      </c>
      <c r="D67" s="115">
        <v>288.18</v>
      </c>
      <c r="E67" s="131">
        <v>287.32</v>
      </c>
      <c r="F67" s="129">
        <f t="shared" si="0"/>
        <v>0.9970157540426122</v>
      </c>
    </row>
    <row r="68" spans="1:6" ht="15">
      <c r="A68" s="7" t="s">
        <v>163</v>
      </c>
      <c r="B68" s="115"/>
      <c r="C68" s="115"/>
      <c r="D68" s="115"/>
      <c r="E68" s="131"/>
      <c r="F68" s="129"/>
    </row>
    <row r="69" spans="1:6" ht="15">
      <c r="A69" s="7" t="s">
        <v>180</v>
      </c>
      <c r="B69" s="61">
        <v>26</v>
      </c>
      <c r="C69" s="120">
        <f>D69-B69</f>
        <v>-21.63</v>
      </c>
      <c r="D69" s="61">
        <v>4.37</v>
      </c>
      <c r="E69" s="61">
        <v>18.42</v>
      </c>
      <c r="F69" s="127">
        <f t="shared" si="0"/>
        <v>4.215102974828375</v>
      </c>
    </row>
    <row r="70" spans="1:6" ht="15">
      <c r="A70" s="7"/>
      <c r="B70" s="64"/>
      <c r="C70" s="64"/>
      <c r="D70" s="64"/>
      <c r="E70" s="63"/>
      <c r="F70" s="71"/>
    </row>
    <row r="71" spans="1:6" ht="15">
      <c r="A71" s="41"/>
      <c r="B71" s="64"/>
      <c r="C71" s="64"/>
      <c r="D71" s="64"/>
      <c r="E71" s="63"/>
      <c r="F71" s="71"/>
    </row>
    <row r="72" spans="1:6" ht="15">
      <c r="A72" s="37"/>
      <c r="B72" s="64"/>
      <c r="C72" s="64"/>
      <c r="D72" s="64"/>
      <c r="E72" s="63"/>
      <c r="F72" s="71"/>
    </row>
    <row r="73" spans="1:6" ht="15">
      <c r="A73" s="9" t="s">
        <v>71</v>
      </c>
      <c r="B73" s="61">
        <f>B6+B68+B69</f>
        <v>50353</v>
      </c>
      <c r="C73" s="61">
        <f>C6+C68+C69</f>
        <v>904.2899999999996</v>
      </c>
      <c r="D73" s="61">
        <f>D6+D68+D69</f>
        <v>51257.29</v>
      </c>
      <c r="E73" s="61">
        <f>E6+E68+E69</f>
        <v>51972.11</v>
      </c>
      <c r="F73" s="127">
        <f>E73/D73</f>
        <v>1.0139457236229228</v>
      </c>
    </row>
  </sheetData>
  <sheetProtection/>
  <mergeCells count="5">
    <mergeCell ref="F4:F5"/>
    <mergeCell ref="A1:F1"/>
    <mergeCell ref="E4:E5"/>
    <mergeCell ref="A4:A5"/>
    <mergeCell ref="B4:D4"/>
  </mergeCells>
  <printOptions/>
  <pageMargins left="0.4724409448818898" right="0.5118110236220472" top="0.5905511811023623" bottom="0.5118110236220472" header="0.4330708661417323" footer="0.2755905511811024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1">
      <selection activeCell="D76" sqref="D76"/>
    </sheetView>
  </sheetViews>
  <sheetFormatPr defaultColWidth="9.00390625" defaultRowHeight="14.25"/>
  <cols>
    <col min="1" max="1" width="30.75390625" style="0" customWidth="1"/>
    <col min="2" max="2" width="37.25390625" style="0" customWidth="1"/>
    <col min="4" max="4" width="14.625" style="0" customWidth="1"/>
    <col min="5" max="5" width="17.125" style="0" customWidth="1"/>
  </cols>
  <sheetData>
    <row r="1" spans="1:2" ht="41.25" customHeight="1">
      <c r="A1" s="185" t="s">
        <v>257</v>
      </c>
      <c r="B1" s="186"/>
    </row>
    <row r="2" ht="14.25">
      <c r="B2" s="42" t="s">
        <v>20</v>
      </c>
    </row>
    <row r="3" ht="14.25">
      <c r="B3" s="43" t="s">
        <v>61</v>
      </c>
    </row>
    <row r="4" spans="1:2" ht="16.5" customHeight="1">
      <c r="A4" s="183" t="s">
        <v>64</v>
      </c>
      <c r="B4" s="184" t="s">
        <v>258</v>
      </c>
    </row>
    <row r="5" spans="1:2" ht="16.5" customHeight="1">
      <c r="A5" s="183"/>
      <c r="B5" s="183"/>
    </row>
    <row r="6" spans="1:2" ht="16.5" customHeight="1">
      <c r="A6" s="20" t="s">
        <v>75</v>
      </c>
      <c r="B6" s="86">
        <f>SUM(B7:B15)</f>
        <v>6883.489999999999</v>
      </c>
    </row>
    <row r="7" spans="1:2" ht="16.5" customHeight="1">
      <c r="A7" s="16" t="s">
        <v>76</v>
      </c>
      <c r="B7" s="72">
        <v>998.53</v>
      </c>
    </row>
    <row r="8" spans="1:2" ht="16.5" customHeight="1">
      <c r="A8" s="16" t="s">
        <v>77</v>
      </c>
      <c r="B8" s="72">
        <v>948.59</v>
      </c>
    </row>
    <row r="9" spans="1:2" ht="16.5" customHeight="1">
      <c r="A9" s="16" t="s">
        <v>78</v>
      </c>
      <c r="B9" s="72">
        <v>721.1</v>
      </c>
    </row>
    <row r="10" spans="1:2" ht="16.5" customHeight="1">
      <c r="A10" s="16" t="s">
        <v>79</v>
      </c>
      <c r="B10" s="72">
        <v>690.73</v>
      </c>
    </row>
    <row r="11" spans="1:2" ht="16.5" customHeight="1">
      <c r="A11" s="16" t="s">
        <v>80</v>
      </c>
      <c r="B11" s="1"/>
    </row>
    <row r="12" spans="1:2" ht="16.5" customHeight="1">
      <c r="A12" s="16" t="s">
        <v>81</v>
      </c>
      <c r="B12" s="72">
        <v>2131.11</v>
      </c>
    </row>
    <row r="13" spans="1:2" ht="16.5" customHeight="1">
      <c r="A13" s="16" t="s">
        <v>286</v>
      </c>
      <c r="B13" s="72">
        <v>373.99</v>
      </c>
    </row>
    <row r="14" spans="1:2" ht="16.5" customHeight="1">
      <c r="A14" s="16" t="s">
        <v>287</v>
      </c>
      <c r="B14" s="72">
        <v>226.94</v>
      </c>
    </row>
    <row r="15" spans="1:2" ht="16.5" customHeight="1">
      <c r="A15" s="16" t="s">
        <v>82</v>
      </c>
      <c r="B15" s="72">
        <v>792.5</v>
      </c>
    </row>
    <row r="16" spans="1:4" ht="16.5" customHeight="1">
      <c r="A16" s="20" t="s">
        <v>63</v>
      </c>
      <c r="B16" s="87">
        <f>SUM(B17:B43)</f>
        <v>10620.630000000001</v>
      </c>
      <c r="D16" s="10"/>
    </row>
    <row r="17" spans="1:2" ht="16.5" customHeight="1">
      <c r="A17" s="16" t="s">
        <v>83</v>
      </c>
      <c r="B17" s="73">
        <v>430.78</v>
      </c>
    </row>
    <row r="18" spans="1:2" ht="16.5" customHeight="1">
      <c r="A18" s="16" t="s">
        <v>84</v>
      </c>
      <c r="B18" s="73">
        <v>24.49</v>
      </c>
    </row>
    <row r="19" spans="1:2" ht="16.5" customHeight="1">
      <c r="A19" s="16" t="s">
        <v>85</v>
      </c>
      <c r="B19" s="73">
        <v>0.73</v>
      </c>
    </row>
    <row r="20" spans="1:2" ht="16.5" customHeight="1">
      <c r="A20" s="16" t="s">
        <v>86</v>
      </c>
      <c r="B20" s="73">
        <v>0.31</v>
      </c>
    </row>
    <row r="21" spans="1:2" ht="16.5" customHeight="1">
      <c r="A21" s="16" t="s">
        <v>87</v>
      </c>
      <c r="B21" s="73">
        <v>34.56</v>
      </c>
    </row>
    <row r="22" spans="1:2" ht="16.5" customHeight="1">
      <c r="A22" s="16" t="s">
        <v>88</v>
      </c>
      <c r="B22" s="73">
        <v>120.36</v>
      </c>
    </row>
    <row r="23" spans="1:2" ht="16.5" customHeight="1">
      <c r="A23" s="16" t="s">
        <v>89</v>
      </c>
      <c r="B23" s="73">
        <v>37.82</v>
      </c>
    </row>
    <row r="24" spans="1:2" ht="16.5" customHeight="1">
      <c r="A24" s="16" t="s">
        <v>90</v>
      </c>
      <c r="B24" s="73"/>
    </row>
    <row r="25" spans="1:2" ht="16.5" customHeight="1">
      <c r="A25" s="16" t="s">
        <v>91</v>
      </c>
      <c r="B25" s="73">
        <v>92.61</v>
      </c>
    </row>
    <row r="26" spans="1:2" ht="16.5" customHeight="1">
      <c r="A26" s="16" t="s">
        <v>92</v>
      </c>
      <c r="B26" s="73">
        <v>2.63</v>
      </c>
    </row>
    <row r="27" spans="1:5" ht="16.5" customHeight="1">
      <c r="A27" s="16" t="s">
        <v>93</v>
      </c>
      <c r="B27" s="73">
        <v>8.84</v>
      </c>
      <c r="E27" s="10"/>
    </row>
    <row r="28" spans="1:5" ht="16.5" customHeight="1">
      <c r="A28" s="16" t="s">
        <v>94</v>
      </c>
      <c r="B28" s="73">
        <v>203.06</v>
      </c>
      <c r="E28" s="10"/>
    </row>
    <row r="29" spans="1:5" ht="16.5" customHeight="1">
      <c r="A29" s="16" t="s">
        <v>95</v>
      </c>
      <c r="B29" s="73">
        <v>12.89</v>
      </c>
      <c r="E29" s="10"/>
    </row>
    <row r="30" spans="1:5" ht="16.5" customHeight="1">
      <c r="A30" s="16" t="s">
        <v>96</v>
      </c>
      <c r="B30" s="73">
        <v>11.21</v>
      </c>
      <c r="E30" s="10"/>
    </row>
    <row r="31" spans="1:5" ht="16.5" customHeight="1">
      <c r="A31" s="16" t="s">
        <v>97</v>
      </c>
      <c r="B31" s="73">
        <v>34.04</v>
      </c>
      <c r="E31" s="10"/>
    </row>
    <row r="32" spans="1:5" ht="16.5" customHeight="1">
      <c r="A32" s="16" t="s">
        <v>98</v>
      </c>
      <c r="B32" s="73">
        <v>13.11</v>
      </c>
      <c r="E32" s="10"/>
    </row>
    <row r="33" spans="1:2" ht="16.5" customHeight="1">
      <c r="A33" s="16" t="s">
        <v>99</v>
      </c>
      <c r="B33" s="73">
        <v>362.15</v>
      </c>
    </row>
    <row r="34" spans="1:2" ht="16.5" customHeight="1">
      <c r="A34" s="16" t="s">
        <v>100</v>
      </c>
      <c r="B34" s="73"/>
    </row>
    <row r="35" spans="1:2" ht="16.5" customHeight="1">
      <c r="A35" s="16" t="s">
        <v>101</v>
      </c>
      <c r="B35" s="73">
        <v>3.62</v>
      </c>
    </row>
    <row r="36" spans="1:2" ht="16.5" customHeight="1">
      <c r="A36" s="16" t="s">
        <v>102</v>
      </c>
      <c r="B36" s="73">
        <v>6712.47</v>
      </c>
    </row>
    <row r="37" spans="1:2" ht="16.5" customHeight="1">
      <c r="A37" s="16" t="s">
        <v>103</v>
      </c>
      <c r="B37" s="73">
        <v>47.46</v>
      </c>
    </row>
    <row r="38" spans="1:2" ht="16.5" customHeight="1">
      <c r="A38" s="16" t="s">
        <v>104</v>
      </c>
      <c r="B38" s="73">
        <v>37.69</v>
      </c>
    </row>
    <row r="39" spans="1:2" ht="16.5" customHeight="1">
      <c r="A39" s="16" t="s">
        <v>105</v>
      </c>
      <c r="B39" s="73">
        <v>380.34</v>
      </c>
    </row>
    <row r="40" spans="1:5" ht="16.5" customHeight="1">
      <c r="A40" s="16" t="s">
        <v>106</v>
      </c>
      <c r="B40" s="73">
        <v>46.27</v>
      </c>
      <c r="E40" s="10"/>
    </row>
    <row r="41" spans="1:2" ht="16.5" customHeight="1">
      <c r="A41" s="16" t="s">
        <v>107</v>
      </c>
      <c r="B41" s="73">
        <v>18.11</v>
      </c>
    </row>
    <row r="42" spans="1:2" ht="16.5" customHeight="1">
      <c r="A42" s="16" t="s">
        <v>108</v>
      </c>
      <c r="B42" s="1"/>
    </row>
    <row r="43" spans="1:2" ht="16.5" customHeight="1">
      <c r="A43" s="16" t="s">
        <v>109</v>
      </c>
      <c r="B43" s="73">
        <v>1985.08</v>
      </c>
    </row>
    <row r="44" spans="1:2" ht="16.5" customHeight="1">
      <c r="A44" s="20" t="s">
        <v>65</v>
      </c>
      <c r="B44" s="87">
        <f>SUM(B45:B56)</f>
        <v>1913.9600000000003</v>
      </c>
    </row>
    <row r="45" spans="1:2" ht="16.5" customHeight="1">
      <c r="A45" s="16" t="s">
        <v>110</v>
      </c>
      <c r="B45" s="73"/>
    </row>
    <row r="46" spans="1:2" ht="16.5" customHeight="1">
      <c r="A46" s="16" t="s">
        <v>111</v>
      </c>
      <c r="B46" s="74">
        <v>48.94</v>
      </c>
    </row>
    <row r="47" spans="1:2" ht="16.5" customHeight="1">
      <c r="A47" s="16" t="s">
        <v>112</v>
      </c>
      <c r="B47" s="74">
        <v>37.49</v>
      </c>
    </row>
    <row r="48" spans="1:2" ht="16.5" customHeight="1">
      <c r="A48" s="16" t="s">
        <v>113</v>
      </c>
      <c r="B48" s="74">
        <v>1127.51</v>
      </c>
    </row>
    <row r="49" spans="1:2" ht="16.5" customHeight="1">
      <c r="A49" s="16" t="s">
        <v>114</v>
      </c>
      <c r="B49" s="74"/>
    </row>
    <row r="50" spans="1:2" ht="16.5" customHeight="1">
      <c r="A50" s="16" t="s">
        <v>115</v>
      </c>
      <c r="B50" s="74">
        <v>352.95</v>
      </c>
    </row>
    <row r="51" spans="1:2" ht="16.5" customHeight="1">
      <c r="A51" s="16" t="s">
        <v>116</v>
      </c>
      <c r="B51" s="74">
        <v>22.57</v>
      </c>
    </row>
    <row r="52" spans="1:2" ht="16.5" customHeight="1">
      <c r="A52" s="16" t="s">
        <v>117</v>
      </c>
      <c r="B52" s="74"/>
    </row>
    <row r="53" spans="1:2" ht="16.5" customHeight="1">
      <c r="A53" s="16" t="s">
        <v>118</v>
      </c>
      <c r="B53" s="74">
        <v>286.61</v>
      </c>
    </row>
    <row r="54" spans="1:2" ht="16.5" customHeight="1">
      <c r="A54" s="16" t="s">
        <v>119</v>
      </c>
      <c r="B54" s="74"/>
    </row>
    <row r="55" spans="1:2" ht="16.5" customHeight="1">
      <c r="A55" s="16" t="s">
        <v>120</v>
      </c>
      <c r="B55" s="74">
        <v>34.5</v>
      </c>
    </row>
    <row r="56" spans="1:2" ht="16.5" customHeight="1">
      <c r="A56" s="16" t="s">
        <v>121</v>
      </c>
      <c r="B56" s="74">
        <v>3.39</v>
      </c>
    </row>
    <row r="57" spans="1:2" ht="16.5" customHeight="1">
      <c r="A57" s="20" t="s">
        <v>66</v>
      </c>
      <c r="B57" s="88">
        <f>SUM(B59)</f>
        <v>25402.13</v>
      </c>
    </row>
    <row r="58" spans="1:2" ht="16.5" customHeight="1" hidden="1">
      <c r="A58" s="16" t="s">
        <v>122</v>
      </c>
      <c r="B58" s="74"/>
    </row>
    <row r="59" spans="1:2" ht="16.5" customHeight="1">
      <c r="A59" s="16" t="s">
        <v>289</v>
      </c>
      <c r="B59" s="74">
        <v>25402.13</v>
      </c>
    </row>
    <row r="60" spans="1:2" ht="16.5" customHeight="1">
      <c r="A60" s="20" t="s">
        <v>135</v>
      </c>
      <c r="B60" s="74"/>
    </row>
    <row r="61" spans="1:2" ht="16.5" customHeight="1">
      <c r="A61" s="20" t="s">
        <v>72</v>
      </c>
      <c r="B61" s="74"/>
    </row>
    <row r="62" spans="1:2" ht="16.5" customHeight="1">
      <c r="A62" s="16" t="s">
        <v>123</v>
      </c>
      <c r="B62" s="1"/>
    </row>
    <row r="63" spans="1:2" ht="16.5" customHeight="1">
      <c r="A63" s="16" t="s">
        <v>124</v>
      </c>
      <c r="B63" s="74"/>
    </row>
    <row r="64" spans="1:2" ht="16.5" customHeight="1">
      <c r="A64" s="16" t="s">
        <v>125</v>
      </c>
      <c r="B64" s="74"/>
    </row>
    <row r="65" spans="1:2" ht="16.5" customHeight="1">
      <c r="A65" s="16" t="s">
        <v>126</v>
      </c>
      <c r="B65" s="74"/>
    </row>
    <row r="66" spans="1:2" ht="16.5" customHeight="1">
      <c r="A66" s="20" t="s">
        <v>73</v>
      </c>
      <c r="B66" s="88">
        <f>SUM(B67:B76)</f>
        <v>7133.4800000000005</v>
      </c>
    </row>
    <row r="67" spans="1:2" ht="16.5" customHeight="1">
      <c r="A67" s="16" t="s">
        <v>123</v>
      </c>
      <c r="B67" s="74">
        <v>5.6</v>
      </c>
    </row>
    <row r="68" spans="1:2" ht="16.5" customHeight="1">
      <c r="A68" s="16" t="s">
        <v>127</v>
      </c>
      <c r="B68" s="74">
        <v>134.04</v>
      </c>
    </row>
    <row r="69" spans="1:2" ht="16.5" customHeight="1">
      <c r="A69" s="16" t="s">
        <v>128</v>
      </c>
      <c r="B69" s="74">
        <v>139.21</v>
      </c>
    </row>
    <row r="70" spans="1:2" ht="16.5" customHeight="1">
      <c r="A70" s="16" t="s">
        <v>124</v>
      </c>
      <c r="B70" s="74">
        <v>1848.49</v>
      </c>
    </row>
    <row r="71" spans="1:2" ht="16.5" customHeight="1">
      <c r="A71" s="16" t="s">
        <v>125</v>
      </c>
      <c r="B71" s="74"/>
    </row>
    <row r="72" spans="1:2" ht="16.5" customHeight="1">
      <c r="A72" s="16" t="s">
        <v>129</v>
      </c>
      <c r="B72" s="74">
        <v>53.8</v>
      </c>
    </row>
    <row r="73" spans="1:2" ht="16.5" customHeight="1">
      <c r="A73" s="16" t="s">
        <v>130</v>
      </c>
      <c r="B73" s="74"/>
    </row>
    <row r="74" spans="1:2" ht="16.5" customHeight="1">
      <c r="A74" s="16" t="s">
        <v>288</v>
      </c>
      <c r="B74" s="74">
        <v>4734.49</v>
      </c>
    </row>
    <row r="75" spans="1:2" ht="16.5" customHeight="1">
      <c r="A75" s="16" t="s">
        <v>131</v>
      </c>
      <c r="B75" s="74"/>
    </row>
    <row r="76" spans="1:2" ht="16.5" customHeight="1">
      <c r="A76" s="16" t="s">
        <v>132</v>
      </c>
      <c r="B76" s="74">
        <v>217.85</v>
      </c>
    </row>
    <row r="77" spans="1:2" ht="16.5" customHeight="1">
      <c r="A77" s="20" t="s">
        <v>74</v>
      </c>
      <c r="B77" s="75"/>
    </row>
    <row r="78" spans="1:2" ht="16.5" customHeight="1">
      <c r="A78" s="16" t="s">
        <v>133</v>
      </c>
      <c r="B78" s="75"/>
    </row>
    <row r="79" spans="1:2" ht="16.5" customHeight="1">
      <c r="A79" s="16" t="s">
        <v>134</v>
      </c>
      <c r="B79" s="73"/>
    </row>
    <row r="80" spans="1:2" ht="16.5" customHeight="1">
      <c r="A80" s="14" t="s">
        <v>30</v>
      </c>
      <c r="B80" s="87">
        <f>B6+B16+B44+B57+B60+B61+B66+B77</f>
        <v>51953.69</v>
      </c>
    </row>
    <row r="81" ht="15">
      <c r="B81" s="10"/>
    </row>
    <row r="82" ht="15">
      <c r="B82" s="22"/>
    </row>
    <row r="83" ht="15">
      <c r="B83" s="10"/>
    </row>
    <row r="86" ht="15">
      <c r="B86" s="10"/>
    </row>
  </sheetData>
  <sheetProtection/>
  <mergeCells count="3">
    <mergeCell ref="A4:A5"/>
    <mergeCell ref="B4:B5"/>
    <mergeCell ref="A1:B1"/>
  </mergeCells>
  <printOptions/>
  <pageMargins left="1.299212598425197" right="1.1811023622047245" top="0.5905511811023623" bottom="0.7480314960629921" header="0.4724409448818898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Zeros="0" zoomScalePageLayoutView="0" workbookViewId="0" topLeftCell="A1">
      <pane xSplit="1" ySplit="6" topLeftCell="B7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K16" sqref="K16"/>
    </sheetView>
  </sheetViews>
  <sheetFormatPr defaultColWidth="9.00390625" defaultRowHeight="14.25"/>
  <cols>
    <col min="1" max="1" width="36.00390625" style="0" customWidth="1"/>
    <col min="2" max="3" width="10.00390625" style="0" customWidth="1"/>
    <col min="4" max="4" width="11.625" style="0" customWidth="1"/>
    <col min="5" max="5" width="12.50390625" style="0" customWidth="1"/>
    <col min="6" max="6" width="14.50390625" style="0" customWidth="1"/>
    <col min="7" max="7" width="5.25390625" style="0" customWidth="1"/>
  </cols>
  <sheetData>
    <row r="1" spans="1:6" ht="21.75">
      <c r="A1" s="187" t="s">
        <v>259</v>
      </c>
      <c r="B1" s="188"/>
      <c r="C1" s="188"/>
      <c r="D1" s="188"/>
      <c r="E1" s="188"/>
      <c r="F1" s="188"/>
    </row>
    <row r="2" ht="14.25" customHeight="1">
      <c r="F2" s="17" t="s">
        <v>21</v>
      </c>
    </row>
    <row r="3" ht="15">
      <c r="F3" s="17" t="s">
        <v>69</v>
      </c>
    </row>
    <row r="4" spans="1:6" ht="14.25" customHeight="1">
      <c r="A4" s="179" t="s">
        <v>67</v>
      </c>
      <c r="B4" s="178" t="s">
        <v>256</v>
      </c>
      <c r="C4" s="179"/>
      <c r="D4" s="179"/>
      <c r="E4" s="174" t="s">
        <v>254</v>
      </c>
      <c r="F4" s="189" t="s">
        <v>185</v>
      </c>
    </row>
    <row r="5" spans="1:6" ht="21" customHeight="1">
      <c r="A5" s="179"/>
      <c r="B5" s="6" t="s">
        <v>60</v>
      </c>
      <c r="C5" s="6" t="s">
        <v>58</v>
      </c>
      <c r="D5" s="6" t="s">
        <v>59</v>
      </c>
      <c r="E5" s="173"/>
      <c r="F5" s="173"/>
    </row>
    <row r="6" spans="1:6" ht="18" customHeight="1">
      <c r="A6" s="7" t="s">
        <v>4</v>
      </c>
      <c r="B6" s="136">
        <f>B7</f>
        <v>2500</v>
      </c>
      <c r="C6" s="136" t="str">
        <f>C7</f>
        <v>0.00</v>
      </c>
      <c r="D6" s="136" t="str">
        <f>D7</f>
        <v>0.00</v>
      </c>
      <c r="E6" s="136" t="str">
        <f>E7</f>
        <v>0.00</v>
      </c>
      <c r="F6" s="137">
        <v>1</v>
      </c>
    </row>
    <row r="7" spans="1:6" ht="18" customHeight="1">
      <c r="A7" s="36" t="s">
        <v>5</v>
      </c>
      <c r="B7" s="59">
        <v>2500</v>
      </c>
      <c r="C7" s="65" t="s">
        <v>291</v>
      </c>
      <c r="D7" s="65" t="s">
        <v>290</v>
      </c>
      <c r="E7" s="65" t="s">
        <v>290</v>
      </c>
      <c r="F7" s="116">
        <v>1</v>
      </c>
    </row>
    <row r="8" spans="1:6" ht="18" customHeight="1">
      <c r="A8" s="36"/>
      <c r="B8" s="59"/>
      <c r="C8" s="39">
        <v>0</v>
      </c>
      <c r="D8" s="59"/>
      <c r="E8" s="69"/>
      <c r="F8" s="68"/>
    </row>
    <row r="9" spans="1:6" ht="18" customHeight="1">
      <c r="A9" s="7"/>
      <c r="B9" s="59"/>
      <c r="C9" s="59"/>
      <c r="D9" s="59"/>
      <c r="E9" s="69"/>
      <c r="F9" s="68"/>
    </row>
    <row r="10" spans="1:6" ht="18" customHeight="1">
      <c r="A10" s="35" t="s">
        <v>6</v>
      </c>
      <c r="B10" s="59"/>
      <c r="C10" s="59"/>
      <c r="D10" s="59"/>
      <c r="E10" s="69"/>
      <c r="F10" s="68"/>
    </row>
    <row r="11" spans="1:6" ht="18" customHeight="1">
      <c r="A11" s="35" t="s">
        <v>7</v>
      </c>
      <c r="B11" s="59"/>
      <c r="C11" s="59"/>
      <c r="D11" s="59"/>
      <c r="E11" s="69"/>
      <c r="F11" s="68"/>
    </row>
    <row r="12" spans="1:6" ht="18" customHeight="1">
      <c r="A12" s="37"/>
      <c r="B12" s="59"/>
      <c r="C12" s="59"/>
      <c r="D12" s="59"/>
      <c r="E12" s="69"/>
      <c r="F12" s="68"/>
    </row>
    <row r="13" spans="1:6" ht="18" customHeight="1">
      <c r="A13" s="36"/>
      <c r="B13" s="59"/>
      <c r="C13" s="59"/>
      <c r="D13" s="59"/>
      <c r="E13" s="69"/>
      <c r="F13" s="68"/>
    </row>
    <row r="14" spans="1:6" ht="18" customHeight="1">
      <c r="A14" s="37"/>
      <c r="B14" s="59"/>
      <c r="C14" s="59"/>
      <c r="D14" s="59"/>
      <c r="E14" s="69"/>
      <c r="F14" s="68"/>
    </row>
    <row r="15" spans="1:6" ht="18" customHeight="1">
      <c r="A15" s="36"/>
      <c r="B15" s="59"/>
      <c r="C15" s="59"/>
      <c r="D15" s="59"/>
      <c r="E15" s="69"/>
      <c r="F15" s="68"/>
    </row>
    <row r="16" spans="1:6" ht="18" customHeight="1">
      <c r="A16" s="36"/>
      <c r="B16" s="59"/>
      <c r="C16" s="66"/>
      <c r="D16" s="59"/>
      <c r="E16" s="69"/>
      <c r="F16" s="68"/>
    </row>
    <row r="17" spans="1:6" ht="18" customHeight="1">
      <c r="A17" s="36"/>
      <c r="B17" s="59"/>
      <c r="C17" s="66"/>
      <c r="D17" s="59"/>
      <c r="E17" s="52"/>
      <c r="F17" s="68"/>
    </row>
    <row r="18" spans="1:6" ht="18" customHeight="1">
      <c r="A18" s="36"/>
      <c r="B18" s="59"/>
      <c r="C18" s="66"/>
      <c r="D18" s="59"/>
      <c r="E18" s="69"/>
      <c r="F18" s="68"/>
    </row>
    <row r="19" spans="1:6" ht="18" customHeight="1">
      <c r="A19" s="7"/>
      <c r="B19" s="66"/>
      <c r="C19" s="66"/>
      <c r="D19" s="59"/>
      <c r="E19" s="69"/>
      <c r="F19" s="68"/>
    </row>
    <row r="20" spans="1:6" ht="18" customHeight="1">
      <c r="A20" s="7"/>
      <c r="B20" s="66"/>
      <c r="C20" s="66"/>
      <c r="D20" s="66"/>
      <c r="E20" s="69"/>
      <c r="F20" s="68"/>
    </row>
    <row r="21" spans="1:6" ht="18" customHeight="1">
      <c r="A21" s="7"/>
      <c r="B21" s="66"/>
      <c r="C21" s="66"/>
      <c r="D21" s="66"/>
      <c r="E21" s="69"/>
      <c r="F21" s="68"/>
    </row>
    <row r="22" spans="1:6" ht="18" customHeight="1">
      <c r="A22" s="37"/>
      <c r="B22" s="66"/>
      <c r="C22" s="66"/>
      <c r="D22" s="66"/>
      <c r="E22" s="52"/>
      <c r="F22" s="68"/>
    </row>
    <row r="23" spans="1:6" ht="18" customHeight="1">
      <c r="A23" s="37"/>
      <c r="B23" s="66"/>
      <c r="C23" s="66"/>
      <c r="D23" s="66"/>
      <c r="E23" s="69"/>
      <c r="F23" s="68"/>
    </row>
    <row r="24" spans="1:6" ht="18" customHeight="1">
      <c r="A24" s="37"/>
      <c r="B24" s="66"/>
      <c r="C24" s="66"/>
      <c r="D24" s="66"/>
      <c r="E24" s="70"/>
      <c r="F24" s="68"/>
    </row>
    <row r="25" spans="1:6" ht="18" customHeight="1">
      <c r="A25" s="9" t="s">
        <v>3</v>
      </c>
      <c r="B25" s="138">
        <f>B6+B10+B11</f>
        <v>2500</v>
      </c>
      <c r="C25" s="139" t="s">
        <v>309</v>
      </c>
      <c r="D25" s="139" t="s">
        <v>309</v>
      </c>
      <c r="E25" s="139" t="s">
        <v>309</v>
      </c>
      <c r="F25" s="137">
        <v>1</v>
      </c>
    </row>
    <row r="26" spans="1:6" ht="18" customHeight="1">
      <c r="A26" s="140"/>
      <c r="B26" s="141"/>
      <c r="C26" s="141"/>
      <c r="D26" s="141"/>
      <c r="E26" s="142"/>
      <c r="F26" s="141"/>
    </row>
    <row r="27" spans="1:6" ht="18" customHeight="1">
      <c r="A27" s="143"/>
      <c r="B27" s="144">
        <v>0</v>
      </c>
      <c r="C27" s="144"/>
      <c r="D27" s="144"/>
      <c r="E27" s="145"/>
      <c r="F27" s="144"/>
    </row>
    <row r="28" spans="1:6" ht="15">
      <c r="A28" s="146"/>
      <c r="B28" s="146"/>
      <c r="C28" s="146"/>
      <c r="D28" s="146"/>
      <c r="E28" s="147"/>
      <c r="F28" s="146"/>
    </row>
  </sheetData>
  <sheetProtection/>
  <mergeCells count="5">
    <mergeCell ref="A1:F1"/>
    <mergeCell ref="A4:A5"/>
    <mergeCell ref="B4:D4"/>
    <mergeCell ref="E4:E5"/>
    <mergeCell ref="F4:F5"/>
  </mergeCells>
  <printOptions/>
  <pageMargins left="0.5511811023622047" right="0.5511811023622047" top="0.7086614173228347" bottom="0.5511811023622047" header="0.2755905511811024" footer="0.3937007874015748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B25" sqref="B25:F25"/>
    </sheetView>
  </sheetViews>
  <sheetFormatPr defaultColWidth="9.00390625" defaultRowHeight="14.25"/>
  <cols>
    <col min="1" max="1" width="35.25390625" style="18" customWidth="1"/>
    <col min="2" max="2" width="9.75390625" style="18" customWidth="1"/>
    <col min="3" max="3" width="10.625" style="18" customWidth="1"/>
    <col min="4" max="4" width="10.50390625" style="18" customWidth="1"/>
    <col min="5" max="5" width="11.875" style="18" customWidth="1"/>
    <col min="6" max="6" width="13.625" style="18" customWidth="1"/>
    <col min="7" max="16384" width="9.00390625" style="18" customWidth="1"/>
  </cols>
  <sheetData>
    <row r="1" s="11" customFormat="1" ht="0.75" customHeight="1"/>
    <row r="2" spans="1:6" s="11" customFormat="1" ht="21.75">
      <c r="A2" s="180" t="s">
        <v>260</v>
      </c>
      <c r="B2" s="181"/>
      <c r="C2" s="181"/>
      <c r="D2" s="181"/>
      <c r="E2" s="181"/>
      <c r="F2" s="190"/>
    </row>
    <row r="3" spans="1:6" ht="15">
      <c r="A3" s="17"/>
      <c r="B3" s="17"/>
      <c r="C3" s="17"/>
      <c r="D3" s="17"/>
      <c r="E3" s="12"/>
      <c r="F3" s="12" t="s">
        <v>22</v>
      </c>
    </row>
    <row r="4" spans="1:6" ht="15">
      <c r="A4" s="21"/>
      <c r="B4" s="21"/>
      <c r="C4" s="21"/>
      <c r="D4" s="21"/>
      <c r="E4" s="12"/>
      <c r="F4" s="12" t="s">
        <v>8</v>
      </c>
    </row>
    <row r="5" spans="1:6" ht="14.25" customHeight="1">
      <c r="A5" s="173" t="s">
        <v>10</v>
      </c>
      <c r="B5" s="178" t="s">
        <v>256</v>
      </c>
      <c r="C5" s="179"/>
      <c r="D5" s="179"/>
      <c r="E5" s="174" t="s">
        <v>254</v>
      </c>
      <c r="F5" s="189" t="s">
        <v>185</v>
      </c>
    </row>
    <row r="6" spans="1:6" ht="18.75" customHeight="1">
      <c r="A6" s="173"/>
      <c r="B6" s="6" t="s">
        <v>60</v>
      </c>
      <c r="C6" s="6" t="s">
        <v>58</v>
      </c>
      <c r="D6" s="6" t="s">
        <v>59</v>
      </c>
      <c r="E6" s="173"/>
      <c r="F6" s="173"/>
    </row>
    <row r="7" spans="1:6" ht="18" customHeight="1">
      <c r="A7" s="35" t="s">
        <v>11</v>
      </c>
      <c r="B7" s="136">
        <f aca="true" t="shared" si="0" ref="B7:E8">B8</f>
        <v>2500</v>
      </c>
      <c r="C7" s="136" t="str">
        <f t="shared" si="0"/>
        <v>0.00</v>
      </c>
      <c r="D7" s="136" t="str">
        <f t="shared" si="0"/>
        <v>0.00</v>
      </c>
      <c r="E7" s="136" t="str">
        <f t="shared" si="0"/>
        <v>0.00</v>
      </c>
      <c r="F7" s="148">
        <v>1</v>
      </c>
    </row>
    <row r="8" spans="1:6" ht="18" customHeight="1">
      <c r="A8" s="35" t="s">
        <v>12</v>
      </c>
      <c r="B8" s="136">
        <f t="shared" si="0"/>
        <v>2500</v>
      </c>
      <c r="C8" s="136" t="str">
        <f t="shared" si="0"/>
        <v>0.00</v>
      </c>
      <c r="D8" s="136" t="str">
        <f t="shared" si="0"/>
        <v>0.00</v>
      </c>
      <c r="E8" s="136" t="str">
        <f t="shared" si="0"/>
        <v>0.00</v>
      </c>
      <c r="F8" s="148">
        <v>1</v>
      </c>
    </row>
    <row r="9" spans="1:6" ht="18" customHeight="1">
      <c r="A9" s="40" t="s">
        <v>183</v>
      </c>
      <c r="B9" s="59">
        <v>2500</v>
      </c>
      <c r="C9" s="65" t="s">
        <v>291</v>
      </c>
      <c r="D9" s="65" t="s">
        <v>291</v>
      </c>
      <c r="E9" s="65" t="s">
        <v>291</v>
      </c>
      <c r="F9" s="117">
        <v>1</v>
      </c>
    </row>
    <row r="10" spans="1:6" ht="18" customHeight="1">
      <c r="A10" s="40"/>
      <c r="B10" s="59"/>
      <c r="C10" s="59"/>
      <c r="D10" s="59"/>
      <c r="E10" s="59"/>
      <c r="F10" s="44"/>
    </row>
    <row r="11" spans="1:6" ht="18" customHeight="1">
      <c r="A11" s="40"/>
      <c r="B11" s="59"/>
      <c r="C11" s="59"/>
      <c r="D11" s="59"/>
      <c r="E11" s="59"/>
      <c r="F11" s="44"/>
    </row>
    <row r="12" spans="1:6" ht="18" customHeight="1">
      <c r="A12" s="7" t="s">
        <v>13</v>
      </c>
      <c r="B12" s="66"/>
      <c r="C12" s="66"/>
      <c r="D12" s="66"/>
      <c r="E12" s="59"/>
      <c r="F12" s="44"/>
    </row>
    <row r="13" spans="1:6" ht="18" customHeight="1">
      <c r="A13" s="7"/>
      <c r="B13" s="66"/>
      <c r="C13" s="66"/>
      <c r="D13" s="66"/>
      <c r="E13" s="59"/>
      <c r="F13" s="44"/>
    </row>
    <row r="14" spans="1:6" ht="18" customHeight="1">
      <c r="A14" s="7"/>
      <c r="B14" s="66"/>
      <c r="C14" s="66"/>
      <c r="D14" s="66"/>
      <c r="E14" s="59"/>
      <c r="F14" s="44"/>
    </row>
    <row r="15" spans="1:6" ht="18" customHeight="1">
      <c r="A15" s="7"/>
      <c r="B15" s="66"/>
      <c r="C15" s="66"/>
      <c r="D15" s="66"/>
      <c r="E15" s="59"/>
      <c r="F15" s="44"/>
    </row>
    <row r="16" spans="1:6" ht="18" customHeight="1">
      <c r="A16" s="7"/>
      <c r="B16" s="66"/>
      <c r="C16" s="66"/>
      <c r="D16" s="66"/>
      <c r="E16" s="59"/>
      <c r="F16" s="44"/>
    </row>
    <row r="17" spans="1:6" ht="18" customHeight="1">
      <c r="A17" s="7"/>
      <c r="B17" s="66"/>
      <c r="C17" s="66"/>
      <c r="D17" s="66"/>
      <c r="E17" s="59"/>
      <c r="F17" s="44"/>
    </row>
    <row r="18" spans="1:6" ht="18" customHeight="1">
      <c r="A18" s="7"/>
      <c r="B18" s="66"/>
      <c r="C18" s="66"/>
      <c r="D18" s="66"/>
      <c r="E18" s="59"/>
      <c r="F18" s="44"/>
    </row>
    <row r="19" spans="1:6" ht="18" customHeight="1">
      <c r="A19" s="7"/>
      <c r="B19" s="66"/>
      <c r="C19" s="66"/>
      <c r="D19" s="66"/>
      <c r="E19" s="59"/>
      <c r="F19" s="44"/>
    </row>
    <row r="20" spans="1:6" ht="18" customHeight="1">
      <c r="A20" s="7"/>
      <c r="B20" s="66"/>
      <c r="C20" s="66"/>
      <c r="D20" s="66"/>
      <c r="E20" s="59"/>
      <c r="F20" s="44"/>
    </row>
    <row r="21" spans="1:6" ht="18" customHeight="1">
      <c r="A21" s="7"/>
      <c r="B21" s="66"/>
      <c r="C21" s="66"/>
      <c r="D21" s="66"/>
      <c r="E21" s="59"/>
      <c r="F21" s="44"/>
    </row>
    <row r="22" spans="1:6" ht="18" customHeight="1">
      <c r="A22" s="7"/>
      <c r="B22" s="66"/>
      <c r="C22" s="66"/>
      <c r="D22" s="67"/>
      <c r="E22" s="59"/>
      <c r="F22" s="44"/>
    </row>
    <row r="23" spans="1:6" ht="18" customHeight="1">
      <c r="A23" s="7"/>
      <c r="B23" s="66"/>
      <c r="C23" s="66"/>
      <c r="D23" s="66"/>
      <c r="E23" s="59"/>
      <c r="F23" s="44"/>
    </row>
    <row r="24" spans="1:6" ht="18" customHeight="1">
      <c r="A24" s="37"/>
      <c r="B24" s="66"/>
      <c r="C24" s="66"/>
      <c r="D24" s="66"/>
      <c r="E24" s="66"/>
      <c r="F24" s="44"/>
    </row>
    <row r="25" spans="1:6" ht="18" customHeight="1">
      <c r="A25" s="9" t="s">
        <v>14</v>
      </c>
      <c r="B25" s="136">
        <f>B7+B12</f>
        <v>2500</v>
      </c>
      <c r="C25" s="136">
        <f>C7+C12</f>
        <v>0</v>
      </c>
      <c r="D25" s="136">
        <f>D7+D12</f>
        <v>0</v>
      </c>
      <c r="E25" s="136">
        <f>E7+E12</f>
        <v>0</v>
      </c>
      <c r="F25" s="148">
        <v>1</v>
      </c>
    </row>
  </sheetData>
  <sheetProtection/>
  <mergeCells count="5">
    <mergeCell ref="A2:F2"/>
    <mergeCell ref="A5:A6"/>
    <mergeCell ref="E5:E6"/>
    <mergeCell ref="B5:D5"/>
    <mergeCell ref="F5:F6"/>
  </mergeCells>
  <printOptions/>
  <pageMargins left="0.5905511811023623" right="0.7086614173228347" top="0.9448818897637796" bottom="0.98425196850393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14" sqref="B14"/>
    </sheetView>
  </sheetViews>
  <sheetFormatPr defaultColWidth="9.00390625" defaultRowHeight="14.25"/>
  <cols>
    <col min="1" max="1" width="32.875" style="24" customWidth="1"/>
    <col min="2" max="2" width="10.50390625" style="24" customWidth="1"/>
    <col min="3" max="3" width="13.00390625" style="24" customWidth="1"/>
    <col min="4" max="4" width="14.25390625" style="24" customWidth="1"/>
    <col min="5" max="5" width="13.625" style="24" customWidth="1"/>
    <col min="6" max="6" width="17.125" style="24" customWidth="1"/>
    <col min="7" max="16384" width="9.00390625" style="24" customWidth="1"/>
  </cols>
  <sheetData>
    <row r="1" spans="1:5" ht="24.75" customHeight="1">
      <c r="A1" s="191" t="s">
        <v>261</v>
      </c>
      <c r="B1" s="192"/>
      <c r="C1" s="192"/>
      <c r="D1" s="192"/>
      <c r="E1" s="23"/>
    </row>
    <row r="2" spans="1:4" s="18" customFormat="1" ht="15" customHeight="1">
      <c r="A2" s="45"/>
      <c r="B2" s="45"/>
      <c r="C2" s="45"/>
      <c r="D2" s="45" t="s">
        <v>23</v>
      </c>
    </row>
    <row r="3" spans="1:4" s="18" customFormat="1" ht="15" customHeight="1">
      <c r="A3" s="46"/>
      <c r="B3" s="47"/>
      <c r="C3" s="47"/>
      <c r="D3" s="48" t="s">
        <v>61</v>
      </c>
    </row>
    <row r="4" spans="1:5" s="18" customFormat="1" ht="39" customHeight="1">
      <c r="A4" s="6" t="s">
        <v>9</v>
      </c>
      <c r="B4" s="6" t="s">
        <v>15</v>
      </c>
      <c r="C4" s="6" t="s">
        <v>29</v>
      </c>
      <c r="D4" s="81" t="s">
        <v>62</v>
      </c>
      <c r="E4" s="25"/>
    </row>
    <row r="5" spans="1:5" s="18" customFormat="1" ht="24.75" customHeight="1">
      <c r="A5" s="49" t="s">
        <v>16</v>
      </c>
      <c r="B5" s="50">
        <v>21</v>
      </c>
      <c r="C5" s="50">
        <v>8.84</v>
      </c>
      <c r="D5" s="82">
        <f>C5/B5</f>
        <v>0.42095238095238097</v>
      </c>
      <c r="E5" s="26"/>
    </row>
    <row r="6" spans="1:5" s="18" customFormat="1" ht="24.75" customHeight="1">
      <c r="A6" s="49" t="s">
        <v>17</v>
      </c>
      <c r="B6" s="50">
        <v>46.42</v>
      </c>
      <c r="C6" s="77">
        <v>13.11</v>
      </c>
      <c r="D6" s="82">
        <f>C6/B6</f>
        <v>0.2824213700990952</v>
      </c>
      <c r="E6" s="26"/>
    </row>
    <row r="7" spans="1:5" s="18" customFormat="1" ht="24.75" customHeight="1">
      <c r="A7" s="49" t="s">
        <v>18</v>
      </c>
      <c r="B7" s="50">
        <v>47.61</v>
      </c>
      <c r="C7" s="50">
        <v>46.27</v>
      </c>
      <c r="D7" s="82">
        <f>C7/B7</f>
        <v>0.9718546523839531</v>
      </c>
      <c r="E7" s="26"/>
    </row>
    <row r="8" spans="1:5" s="18" customFormat="1" ht="24.75" customHeight="1">
      <c r="A8" s="6" t="s">
        <v>71</v>
      </c>
      <c r="B8" s="149">
        <f>SUM(B5:B7)</f>
        <v>115.03</v>
      </c>
      <c r="C8" s="149">
        <f>SUM(C5:C7)</f>
        <v>68.22</v>
      </c>
      <c r="D8" s="150">
        <f>C8/B8</f>
        <v>0.5930626793010518</v>
      </c>
      <c r="E8" s="26"/>
    </row>
    <row r="9" spans="1:5" s="28" customFormat="1" ht="24.75" customHeight="1">
      <c r="A9" s="27"/>
      <c r="B9" s="26"/>
      <c r="C9" s="26"/>
      <c r="D9" s="26"/>
      <c r="E9" s="26"/>
    </row>
    <row r="10" spans="1:5" s="28" customFormat="1" ht="24.75" customHeight="1">
      <c r="A10" s="27"/>
      <c r="B10" s="26"/>
      <c r="C10" s="26"/>
      <c r="D10" s="26"/>
      <c r="E10" s="26"/>
    </row>
    <row r="11" spans="1:5" s="28" customFormat="1" ht="24.75" customHeight="1">
      <c r="A11" s="27"/>
      <c r="B11" s="26"/>
      <c r="C11" s="26"/>
      <c r="D11" s="26"/>
      <c r="E11" s="26"/>
    </row>
    <row r="12" spans="1:5" s="28" customFormat="1" ht="24.75" customHeight="1">
      <c r="A12" s="27"/>
      <c r="B12" s="26"/>
      <c r="C12" s="26"/>
      <c r="D12" s="26"/>
      <c r="E12" s="26"/>
    </row>
    <row r="13" spans="1:5" s="28" customFormat="1" ht="24.75" customHeight="1">
      <c r="A13" s="27"/>
      <c r="B13" s="26"/>
      <c r="C13" s="26"/>
      <c r="D13" s="26"/>
      <c r="E13" s="26"/>
    </row>
    <row r="14" spans="1:5" s="28" customFormat="1" ht="24.75" customHeight="1">
      <c r="A14" s="27"/>
      <c r="B14" s="26"/>
      <c r="C14" s="26"/>
      <c r="D14" s="26"/>
      <c r="E14" s="26"/>
    </row>
    <row r="15" spans="1:5" s="28" customFormat="1" ht="24.75" customHeight="1">
      <c r="A15" s="29"/>
      <c r="B15" s="26"/>
      <c r="C15" s="26"/>
      <c r="D15" s="26"/>
      <c r="E15" s="26"/>
    </row>
    <row r="16" spans="1:5" s="18" customFormat="1" ht="24.75" customHeight="1">
      <c r="A16" s="30"/>
      <c r="B16" s="26"/>
      <c r="C16" s="26"/>
      <c r="D16" s="26"/>
      <c r="E16" s="26"/>
    </row>
    <row r="17" spans="1:5" s="18" customFormat="1" ht="24.75" customHeight="1">
      <c r="A17" s="30"/>
      <c r="B17" s="26"/>
      <c r="C17" s="26"/>
      <c r="D17" s="26"/>
      <c r="E17" s="26"/>
    </row>
    <row r="18" spans="1:5" s="18" customFormat="1" ht="24.75" customHeight="1">
      <c r="A18" s="30"/>
      <c r="B18" s="26"/>
      <c r="C18" s="26"/>
      <c r="D18" s="26"/>
      <c r="E18" s="26"/>
    </row>
    <row r="19" spans="1:5" s="18" customFormat="1" ht="18.75" customHeight="1">
      <c r="A19" s="28"/>
      <c r="B19" s="28"/>
      <c r="C19" s="28"/>
      <c r="D19" s="28"/>
      <c r="E19" s="28"/>
    </row>
    <row r="26" ht="14.25">
      <c r="C26" s="31"/>
    </row>
    <row r="28" ht="14.25">
      <c r="B28" s="31"/>
    </row>
    <row r="29" ht="14.25">
      <c r="B29" s="31"/>
    </row>
  </sheetData>
  <sheetProtection/>
  <mergeCells count="1">
    <mergeCell ref="A1:D1"/>
  </mergeCells>
  <printOptions/>
  <pageMargins left="1.220472440944882" right="0.9448818897637796" top="1.220472440944882" bottom="0.984251968503937" header="0.5118110236220472" footer="0.551181102362204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G32" sqref="G32"/>
    </sheetView>
  </sheetViews>
  <sheetFormatPr defaultColWidth="9.00390625" defaultRowHeight="14.25"/>
  <cols>
    <col min="1" max="1" width="26.25390625" style="0" customWidth="1"/>
    <col min="2" max="2" width="12.50390625" style="0" customWidth="1"/>
    <col min="3" max="3" width="13.00390625" style="0" customWidth="1"/>
    <col min="4" max="4" width="10.75390625" style="0" customWidth="1"/>
    <col min="5" max="5" width="7.625" style="0" customWidth="1"/>
    <col min="6" max="6" width="17.125" style="0" customWidth="1"/>
    <col min="7" max="7" width="29.625" style="0" customWidth="1"/>
    <col min="8" max="9" width="10.375" style="0" customWidth="1"/>
    <col min="10" max="10" width="11.75390625" style="0" customWidth="1"/>
    <col min="11" max="11" width="8.875" style="0" customWidth="1"/>
    <col min="12" max="12" width="7.625" style="0" customWidth="1"/>
  </cols>
  <sheetData>
    <row r="1" spans="1:12" ht="22.5" customHeight="1">
      <c r="A1" s="187" t="s">
        <v>262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1" ht="15" customHeight="1">
      <c r="A2" s="5"/>
      <c r="B2" s="5"/>
      <c r="C2" s="5"/>
      <c r="D2" s="5"/>
      <c r="E2" s="5"/>
      <c r="F2" s="89"/>
      <c r="K2" s="12" t="s">
        <v>186</v>
      </c>
    </row>
    <row r="3" spans="6:11" ht="15">
      <c r="F3" s="89"/>
      <c r="K3" s="89" t="s">
        <v>61</v>
      </c>
    </row>
    <row r="4" spans="1:12" ht="15">
      <c r="A4" s="193" t="s">
        <v>67</v>
      </c>
      <c r="B4" s="193" t="s">
        <v>187</v>
      </c>
      <c r="C4" s="193"/>
      <c r="D4" s="193"/>
      <c r="E4" s="193"/>
      <c r="F4" s="193"/>
      <c r="G4" s="179" t="s">
        <v>188</v>
      </c>
      <c r="H4" s="179"/>
      <c r="I4" s="179"/>
      <c r="J4" s="179"/>
      <c r="K4" s="179"/>
      <c r="L4" s="179"/>
    </row>
    <row r="5" spans="1:12" ht="17.25" customHeight="1">
      <c r="A5" s="193"/>
      <c r="B5" s="184" t="s">
        <v>263</v>
      </c>
      <c r="C5" s="184" t="s">
        <v>264</v>
      </c>
      <c r="D5" s="173" t="s">
        <v>189</v>
      </c>
      <c r="E5" s="173" t="s">
        <v>190</v>
      </c>
      <c r="F5" s="173" t="s">
        <v>191</v>
      </c>
      <c r="G5" s="179" t="s">
        <v>192</v>
      </c>
      <c r="H5" s="184" t="s">
        <v>263</v>
      </c>
      <c r="I5" s="184" t="s">
        <v>264</v>
      </c>
      <c r="J5" s="173" t="s">
        <v>189</v>
      </c>
      <c r="K5" s="173" t="s">
        <v>190</v>
      </c>
      <c r="L5" s="173" t="s">
        <v>191</v>
      </c>
    </row>
    <row r="6" spans="1:12" ht="24.75" customHeight="1">
      <c r="A6" s="193"/>
      <c r="B6" s="183"/>
      <c r="C6" s="183"/>
      <c r="D6" s="173"/>
      <c r="E6" s="173"/>
      <c r="F6" s="173"/>
      <c r="G6" s="179"/>
      <c r="H6" s="183"/>
      <c r="I6" s="183"/>
      <c r="J6" s="173"/>
      <c r="K6" s="173"/>
      <c r="L6" s="173"/>
    </row>
    <row r="7" spans="1:12" s="19" customFormat="1" ht="30.75">
      <c r="A7" s="38" t="s">
        <v>193</v>
      </c>
      <c r="B7" s="151">
        <f>B8</f>
        <v>37350</v>
      </c>
      <c r="C7" s="151">
        <f>C8</f>
        <v>26237.249999999996</v>
      </c>
      <c r="D7" s="151">
        <f>D8</f>
        <v>20675</v>
      </c>
      <c r="E7" s="152">
        <f>C7/B7</f>
        <v>0.7024698795180722</v>
      </c>
      <c r="F7" s="152">
        <f>(C7-D7)/D7</f>
        <v>0.26903264812575556</v>
      </c>
      <c r="G7" s="91" t="s">
        <v>194</v>
      </c>
      <c r="H7" s="92">
        <f>SUM(H8:H27)</f>
        <v>53047</v>
      </c>
      <c r="I7" s="92">
        <f>SUM(I8:I27)</f>
        <v>28315.269999999997</v>
      </c>
      <c r="J7" s="92">
        <f>SUM(J8:J27)</f>
        <v>27762.070000000003</v>
      </c>
      <c r="K7" s="157">
        <f>I7/H7</f>
        <v>0.5337770279186381</v>
      </c>
      <c r="L7" s="157">
        <f>(I7-J7)/J7</f>
        <v>0.019926468019135224</v>
      </c>
    </row>
    <row r="8" spans="1:12" s="19" customFormat="1" ht="15">
      <c r="A8" s="7" t="s">
        <v>195</v>
      </c>
      <c r="B8" s="151">
        <f>SUM(B9:B17)</f>
        <v>37350</v>
      </c>
      <c r="C8" s="151">
        <f>SUM(C9:C17)</f>
        <v>26237.249999999996</v>
      </c>
      <c r="D8" s="151">
        <f>SUM(D9:D17)</f>
        <v>20675</v>
      </c>
      <c r="E8" s="152">
        <f>C8/B8</f>
        <v>0.7024698795180722</v>
      </c>
      <c r="F8" s="152">
        <f>(C8-D8)/D8</f>
        <v>0.26903264812575556</v>
      </c>
      <c r="G8" s="8" t="s">
        <v>56</v>
      </c>
      <c r="H8" s="94">
        <v>3669</v>
      </c>
      <c r="I8" s="94">
        <v>1656.03</v>
      </c>
      <c r="J8" s="94">
        <v>1850.9</v>
      </c>
      <c r="K8" s="93">
        <f aca="true" t="shared" si="0" ref="K8:K26">I8/H8</f>
        <v>0.45135731807031887</v>
      </c>
      <c r="L8" s="93">
        <f>(I8-J8)/J8</f>
        <v>-0.10528391593278952</v>
      </c>
    </row>
    <row r="9" spans="1:12" s="19" customFormat="1" ht="15">
      <c r="A9" s="36" t="s">
        <v>196</v>
      </c>
      <c r="B9" s="76">
        <v>25550</v>
      </c>
      <c r="C9" s="76">
        <v>17277.11</v>
      </c>
      <c r="D9" s="76">
        <v>14471</v>
      </c>
      <c r="E9" s="90">
        <f>C9/B9</f>
        <v>0.6762078277886497</v>
      </c>
      <c r="F9" s="90">
        <f>(C9-D9)/D9</f>
        <v>0.19391265289199092</v>
      </c>
      <c r="G9" s="94" t="s">
        <v>197</v>
      </c>
      <c r="H9" s="94"/>
      <c r="I9" s="94"/>
      <c r="J9" s="94"/>
      <c r="K9" s="93"/>
      <c r="L9" s="93"/>
    </row>
    <row r="10" spans="1:12" s="19" customFormat="1" ht="15">
      <c r="A10" s="36" t="s">
        <v>198</v>
      </c>
      <c r="B10" s="76"/>
      <c r="C10" s="76">
        <v>11.75</v>
      </c>
      <c r="D10" s="76"/>
      <c r="E10" s="90"/>
      <c r="F10" s="90"/>
      <c r="G10" s="8" t="s">
        <v>199</v>
      </c>
      <c r="H10" s="94">
        <v>39</v>
      </c>
      <c r="I10" s="94">
        <v>28.38</v>
      </c>
      <c r="J10" s="94">
        <v>19.06</v>
      </c>
      <c r="K10" s="93">
        <f t="shared" si="0"/>
        <v>0.7276923076923076</v>
      </c>
      <c r="L10" s="93">
        <f aca="true" t="shared" si="1" ref="L10:L32">(I10-J10)/J10</f>
        <v>0.4889821615949633</v>
      </c>
    </row>
    <row r="11" spans="1:12" s="19" customFormat="1" ht="15">
      <c r="A11" s="36" t="s">
        <v>200</v>
      </c>
      <c r="B11" s="76">
        <v>3900</v>
      </c>
      <c r="C11" s="76">
        <v>3707.74</v>
      </c>
      <c r="D11" s="76">
        <v>2103</v>
      </c>
      <c r="E11" s="90">
        <f>C11/B11</f>
        <v>0.950702564102564</v>
      </c>
      <c r="F11" s="90">
        <f>(C11-D11)/D11</f>
        <v>0.7630718021873513</v>
      </c>
      <c r="G11" s="8" t="s">
        <v>201</v>
      </c>
      <c r="H11" s="94">
        <v>3718</v>
      </c>
      <c r="I11" s="94">
        <v>1428.49</v>
      </c>
      <c r="J11" s="94">
        <v>1381.62</v>
      </c>
      <c r="K11" s="93">
        <f t="shared" si="0"/>
        <v>0.38420925228617536</v>
      </c>
      <c r="L11" s="93">
        <f t="shared" si="1"/>
        <v>0.03392394435517734</v>
      </c>
    </row>
    <row r="12" spans="1:12" s="19" customFormat="1" ht="15">
      <c r="A12" s="36" t="s">
        <v>202</v>
      </c>
      <c r="B12" s="76">
        <v>2000</v>
      </c>
      <c r="C12" s="76">
        <v>1030.42</v>
      </c>
      <c r="D12" s="76">
        <v>940</v>
      </c>
      <c r="E12" s="90">
        <f>C12/B12</f>
        <v>0.5152100000000001</v>
      </c>
      <c r="F12" s="90">
        <f>(C12-D12)/D12</f>
        <v>0.0961914893617022</v>
      </c>
      <c r="G12" s="8" t="s">
        <v>203</v>
      </c>
      <c r="H12" s="94">
        <v>2709</v>
      </c>
      <c r="I12" s="94">
        <v>3003.1</v>
      </c>
      <c r="J12" s="94">
        <v>2163</v>
      </c>
      <c r="K12" s="93">
        <f t="shared" si="0"/>
        <v>1.108564045773348</v>
      </c>
      <c r="L12" s="93">
        <f t="shared" si="1"/>
        <v>0.3883957466481738</v>
      </c>
    </row>
    <row r="13" spans="1:12" s="19" customFormat="1" ht="15">
      <c r="A13" s="36" t="s">
        <v>204</v>
      </c>
      <c r="B13" s="76">
        <v>3380</v>
      </c>
      <c r="C13" s="76">
        <v>1744.01</v>
      </c>
      <c r="D13" s="76">
        <v>1452</v>
      </c>
      <c r="E13" s="90">
        <f>C13/B13</f>
        <v>0.5159792899408284</v>
      </c>
      <c r="F13" s="90">
        <f>(C13-D13)/D13</f>
        <v>0.20110881542699724</v>
      </c>
      <c r="G13" s="8" t="s">
        <v>205</v>
      </c>
      <c r="H13" s="94">
        <v>437</v>
      </c>
      <c r="I13" s="94">
        <v>192.29</v>
      </c>
      <c r="J13" s="94">
        <v>188.55</v>
      </c>
      <c r="K13" s="93">
        <f t="shared" si="0"/>
        <v>0.4400228832951945</v>
      </c>
      <c r="L13" s="93">
        <f t="shared" si="1"/>
        <v>0.019835587377353383</v>
      </c>
    </row>
    <row r="14" spans="1:12" s="19" customFormat="1" ht="15">
      <c r="A14" s="36" t="s">
        <v>206</v>
      </c>
      <c r="B14" s="76">
        <v>1500</v>
      </c>
      <c r="C14" s="76">
        <v>1489.89</v>
      </c>
      <c r="D14" s="76">
        <v>1063</v>
      </c>
      <c r="E14" s="90">
        <f>C14/B14</f>
        <v>0.99326</v>
      </c>
      <c r="F14" s="90">
        <f>(C14-D14)/D14</f>
        <v>0.4015898400752588</v>
      </c>
      <c r="G14" s="8" t="s">
        <v>207</v>
      </c>
      <c r="H14" s="94">
        <v>4683</v>
      </c>
      <c r="I14" s="94">
        <v>1890.55</v>
      </c>
      <c r="J14" s="94">
        <v>1032.98</v>
      </c>
      <c r="K14" s="93">
        <f t="shared" si="0"/>
        <v>0.40370489002776</v>
      </c>
      <c r="L14" s="93">
        <f t="shared" si="1"/>
        <v>0.830190323142752</v>
      </c>
    </row>
    <row r="15" spans="1:12" s="19" customFormat="1" ht="15">
      <c r="A15" s="36" t="s">
        <v>208</v>
      </c>
      <c r="B15" s="76">
        <v>690</v>
      </c>
      <c r="C15" s="76">
        <v>675.75</v>
      </c>
      <c r="D15" s="76">
        <v>410</v>
      </c>
      <c r="E15" s="90">
        <f>C15/B15</f>
        <v>0.9793478260869565</v>
      </c>
      <c r="F15" s="90">
        <f>(C15-D15)/D15</f>
        <v>0.6481707317073171</v>
      </c>
      <c r="G15" s="8" t="s">
        <v>209</v>
      </c>
      <c r="H15" s="94">
        <v>4412</v>
      </c>
      <c r="I15" s="94">
        <v>2119.48</v>
      </c>
      <c r="J15" s="94">
        <v>1644.42</v>
      </c>
      <c r="K15" s="93">
        <f t="shared" si="0"/>
        <v>0.4803898458748867</v>
      </c>
      <c r="L15" s="93">
        <f t="shared" si="1"/>
        <v>0.28889213218034315</v>
      </c>
    </row>
    <row r="16" spans="1:12" s="19" customFormat="1" ht="15">
      <c r="A16" s="36" t="s">
        <v>210</v>
      </c>
      <c r="B16" s="76">
        <v>330</v>
      </c>
      <c r="C16" s="76">
        <v>300.58</v>
      </c>
      <c r="D16" s="76">
        <v>236</v>
      </c>
      <c r="E16" s="90">
        <f>C16/B16</f>
        <v>0.9108484848484848</v>
      </c>
      <c r="F16" s="90">
        <f>(C16-D16)/D16</f>
        <v>0.2736440677966101</v>
      </c>
      <c r="G16" s="8" t="s">
        <v>211</v>
      </c>
      <c r="H16" s="94">
        <v>1500</v>
      </c>
      <c r="I16" s="94">
        <v>793.4</v>
      </c>
      <c r="J16" s="94">
        <v>2148.17</v>
      </c>
      <c r="K16" s="93">
        <f t="shared" si="0"/>
        <v>0.5289333333333334</v>
      </c>
      <c r="L16" s="93">
        <f t="shared" si="1"/>
        <v>-0.6306623777447781</v>
      </c>
    </row>
    <row r="17" spans="1:12" s="19" customFormat="1" ht="15">
      <c r="A17" s="36" t="s">
        <v>212</v>
      </c>
      <c r="B17" s="76"/>
      <c r="C17" s="76"/>
      <c r="D17" s="76"/>
      <c r="E17" s="90"/>
      <c r="F17" s="90"/>
      <c r="G17" s="8" t="s">
        <v>213</v>
      </c>
      <c r="H17" s="94">
        <v>5082</v>
      </c>
      <c r="I17" s="94">
        <v>3051.22</v>
      </c>
      <c r="J17" s="94">
        <v>3142.01</v>
      </c>
      <c r="K17" s="93">
        <f t="shared" si="0"/>
        <v>0.6003974813065722</v>
      </c>
      <c r="L17" s="93">
        <f t="shared" si="1"/>
        <v>-0.028895515927702464</v>
      </c>
    </row>
    <row r="18" spans="1:12" s="19" customFormat="1" ht="15">
      <c r="A18" s="7" t="s">
        <v>214</v>
      </c>
      <c r="B18" s="151"/>
      <c r="C18" s="76"/>
      <c r="D18" s="76"/>
      <c r="E18" s="90"/>
      <c r="F18" s="90"/>
      <c r="G18" s="8" t="s">
        <v>215</v>
      </c>
      <c r="H18" s="94">
        <v>8116</v>
      </c>
      <c r="I18" s="94">
        <v>3414.19</v>
      </c>
      <c r="J18" s="94">
        <v>3192.16</v>
      </c>
      <c r="K18" s="93">
        <f t="shared" si="0"/>
        <v>0.42067397732873335</v>
      </c>
      <c r="L18" s="93">
        <f t="shared" si="1"/>
        <v>0.06955478422134236</v>
      </c>
    </row>
    <row r="19" spans="1:12" s="19" customFormat="1" ht="15">
      <c r="A19" s="36" t="s">
        <v>216</v>
      </c>
      <c r="B19" s="76"/>
      <c r="C19" s="76"/>
      <c r="D19" s="76"/>
      <c r="E19" s="90"/>
      <c r="F19" s="90"/>
      <c r="G19" s="8" t="s">
        <v>217</v>
      </c>
      <c r="H19" s="94"/>
      <c r="I19" s="94">
        <v>83.37</v>
      </c>
      <c r="J19" s="94"/>
      <c r="K19" s="93"/>
      <c r="L19" s="93"/>
    </row>
    <row r="20" spans="1:12" s="19" customFormat="1" ht="15">
      <c r="A20" s="36" t="s">
        <v>218</v>
      </c>
      <c r="B20" s="76"/>
      <c r="C20" s="76"/>
      <c r="D20" s="76"/>
      <c r="E20" s="90"/>
      <c r="F20" s="90"/>
      <c r="G20" s="8" t="s">
        <v>219</v>
      </c>
      <c r="H20" s="94">
        <v>17920</v>
      </c>
      <c r="I20" s="94">
        <v>10047.18</v>
      </c>
      <c r="J20" s="94">
        <v>10367.72</v>
      </c>
      <c r="K20" s="93">
        <f t="shared" si="0"/>
        <v>0.5606685267857143</v>
      </c>
      <c r="L20" s="93">
        <f t="shared" si="1"/>
        <v>-0.0309171158171709</v>
      </c>
    </row>
    <row r="21" spans="1:12" s="19" customFormat="1" ht="15">
      <c r="A21" s="7" t="s">
        <v>220</v>
      </c>
      <c r="B21" s="95">
        <f>B22+B23</f>
        <v>700</v>
      </c>
      <c r="C21" s="95"/>
      <c r="D21" s="95"/>
      <c r="E21" s="90"/>
      <c r="F21" s="90"/>
      <c r="G21" s="8" t="s">
        <v>221</v>
      </c>
      <c r="H21" s="94"/>
      <c r="I21" s="94"/>
      <c r="J21" s="94"/>
      <c r="K21" s="93"/>
      <c r="L21" s="93"/>
    </row>
    <row r="22" spans="1:12" s="19" customFormat="1" ht="15">
      <c r="A22" s="7" t="s">
        <v>222</v>
      </c>
      <c r="B22" s="153">
        <v>700</v>
      </c>
      <c r="C22" s="96"/>
      <c r="D22" s="76"/>
      <c r="E22" s="90"/>
      <c r="F22" s="90"/>
      <c r="G22" s="8" t="s">
        <v>223</v>
      </c>
      <c r="H22" s="94"/>
      <c r="I22" s="94"/>
      <c r="J22" s="94"/>
      <c r="K22" s="93"/>
      <c r="L22" s="93"/>
    </row>
    <row r="23" spans="1:12" s="19" customFormat="1" ht="15">
      <c r="A23" s="7" t="s">
        <v>224</v>
      </c>
      <c r="B23" s="153"/>
      <c r="C23" s="76"/>
      <c r="D23" s="76"/>
      <c r="E23" s="90"/>
      <c r="F23" s="90"/>
      <c r="G23" s="8" t="s">
        <v>225</v>
      </c>
      <c r="H23" s="94">
        <v>412</v>
      </c>
      <c r="I23" s="94">
        <v>54.23</v>
      </c>
      <c r="J23" s="94">
        <v>77.13</v>
      </c>
      <c r="K23" s="93">
        <f t="shared" si="0"/>
        <v>0.131626213592233</v>
      </c>
      <c r="L23" s="93">
        <f t="shared" si="1"/>
        <v>-0.29690133540775315</v>
      </c>
    </row>
    <row r="24" spans="1:12" s="19" customFormat="1" ht="15">
      <c r="A24" s="35" t="s">
        <v>226</v>
      </c>
      <c r="B24" s="154">
        <f>B25+B26</f>
        <v>17412</v>
      </c>
      <c r="C24" s="113"/>
      <c r="D24" s="97"/>
      <c r="E24" s="90"/>
      <c r="F24" s="90"/>
      <c r="G24" s="8" t="s">
        <v>227</v>
      </c>
      <c r="H24" s="94"/>
      <c r="I24" s="94"/>
      <c r="J24" s="94"/>
      <c r="K24" s="93"/>
      <c r="L24" s="93"/>
    </row>
    <row r="25" spans="1:12" s="19" customFormat="1" ht="15">
      <c r="A25" s="7" t="s">
        <v>228</v>
      </c>
      <c r="B25" s="155">
        <v>9910</v>
      </c>
      <c r="C25" s="76"/>
      <c r="D25" s="76"/>
      <c r="E25" s="90"/>
      <c r="F25" s="90"/>
      <c r="G25" s="98" t="s">
        <v>229</v>
      </c>
      <c r="H25" s="94"/>
      <c r="I25" s="94"/>
      <c r="J25" s="94"/>
      <c r="K25" s="93"/>
      <c r="L25" s="93"/>
    </row>
    <row r="26" spans="1:12" s="19" customFormat="1" ht="15">
      <c r="A26" s="7" t="s">
        <v>230</v>
      </c>
      <c r="B26" s="155">
        <v>7502</v>
      </c>
      <c r="C26" s="76"/>
      <c r="D26" s="76"/>
      <c r="E26" s="90"/>
      <c r="F26" s="90"/>
      <c r="G26" s="8" t="s">
        <v>231</v>
      </c>
      <c r="H26" s="94">
        <v>350</v>
      </c>
      <c r="I26" s="94">
        <v>553.36</v>
      </c>
      <c r="J26" s="94">
        <v>554.35</v>
      </c>
      <c r="K26" s="93">
        <f t="shared" si="0"/>
        <v>1.5810285714285714</v>
      </c>
      <c r="L26" s="93">
        <f t="shared" si="1"/>
        <v>-0.0017858753495084497</v>
      </c>
    </row>
    <row r="27" spans="1:12" s="19" customFormat="1" ht="15">
      <c r="A27" s="7" t="s">
        <v>232</v>
      </c>
      <c r="B27" s="153"/>
      <c r="C27" s="76"/>
      <c r="D27" s="76"/>
      <c r="E27" s="90"/>
      <c r="F27" s="90"/>
      <c r="G27" s="98" t="s">
        <v>233</v>
      </c>
      <c r="H27" s="94"/>
      <c r="I27" s="94"/>
      <c r="J27" s="94"/>
      <c r="K27" s="93"/>
      <c r="L27" s="93"/>
    </row>
    <row r="28" spans="1:12" s="19" customFormat="1" ht="15">
      <c r="A28" s="7" t="s">
        <v>234</v>
      </c>
      <c r="B28" s="156">
        <v>315.16</v>
      </c>
      <c r="C28" s="76"/>
      <c r="D28" s="76"/>
      <c r="E28" s="90"/>
      <c r="F28" s="90"/>
      <c r="G28" s="7" t="s">
        <v>163</v>
      </c>
      <c r="H28" s="94"/>
      <c r="I28" s="94"/>
      <c r="J28" s="94"/>
      <c r="K28" s="93"/>
      <c r="L28" s="93"/>
    </row>
    <row r="29" spans="1:12" s="19" customFormat="1" ht="15">
      <c r="A29" s="35" t="s">
        <v>235</v>
      </c>
      <c r="B29" s="156">
        <f>B30+B31</f>
        <v>2084.84</v>
      </c>
      <c r="C29" s="112"/>
      <c r="D29" s="112"/>
      <c r="E29" s="90"/>
      <c r="F29" s="90"/>
      <c r="G29" s="7" t="s">
        <v>236</v>
      </c>
      <c r="H29" s="94"/>
      <c r="I29" s="94"/>
      <c r="J29" s="94"/>
      <c r="K29" s="93"/>
      <c r="L29" s="93"/>
    </row>
    <row r="30" spans="1:12" s="19" customFormat="1" ht="15">
      <c r="A30" s="35" t="s">
        <v>237</v>
      </c>
      <c r="B30" s="156">
        <v>337.34</v>
      </c>
      <c r="C30" s="76"/>
      <c r="D30" s="76"/>
      <c r="E30" s="90"/>
      <c r="F30" s="90"/>
      <c r="G30" s="94"/>
      <c r="H30" s="94"/>
      <c r="I30" s="94"/>
      <c r="J30" s="94"/>
      <c r="K30" s="93"/>
      <c r="L30" s="93"/>
    </row>
    <row r="31" spans="1:12" s="19" customFormat="1" ht="15">
      <c r="A31" s="35" t="s">
        <v>238</v>
      </c>
      <c r="B31" s="156">
        <v>1747.5</v>
      </c>
      <c r="C31" s="76"/>
      <c r="D31" s="76"/>
      <c r="E31" s="90"/>
      <c r="F31" s="90"/>
      <c r="G31" s="94"/>
      <c r="H31" s="94"/>
      <c r="I31" s="94"/>
      <c r="J31" s="94"/>
      <c r="K31" s="93"/>
      <c r="L31" s="93"/>
    </row>
    <row r="32" spans="1:12" s="19" customFormat="1" ht="15">
      <c r="A32" s="9" t="s">
        <v>239</v>
      </c>
      <c r="B32" s="118">
        <f>B7+B18+B21+B24-B28-B29</f>
        <v>53062</v>
      </c>
      <c r="C32" s="112">
        <v>31459.54</v>
      </c>
      <c r="D32" s="112">
        <v>27962.05</v>
      </c>
      <c r="E32" s="152">
        <f>C32/B32</f>
        <v>0.5928826655610419</v>
      </c>
      <c r="F32" s="152">
        <f>(C32-D32)/D32</f>
        <v>0.12507988505849899</v>
      </c>
      <c r="G32" s="158" t="s">
        <v>71</v>
      </c>
      <c r="H32" s="92">
        <f>H7+H28+H29</f>
        <v>53047</v>
      </c>
      <c r="I32" s="92">
        <f>I7+I28+I29</f>
        <v>28315.269999999997</v>
      </c>
      <c r="J32" s="92">
        <f>J7+J28+J29</f>
        <v>27762.070000000003</v>
      </c>
      <c r="K32" s="157">
        <f>I32/H32</f>
        <v>0.5337770279186381</v>
      </c>
      <c r="L32" s="157">
        <f t="shared" si="1"/>
        <v>0.019926468019135224</v>
      </c>
    </row>
    <row r="34" spans="1:3" ht="15">
      <c r="A34" s="99"/>
      <c r="C34" s="119"/>
    </row>
  </sheetData>
  <sheetProtection/>
  <mergeCells count="15">
    <mergeCell ref="C5:C6"/>
    <mergeCell ref="D5:D6"/>
    <mergeCell ref="E5:E6"/>
    <mergeCell ref="F5:F6"/>
    <mergeCell ref="G5:G6"/>
    <mergeCell ref="L5:L6"/>
    <mergeCell ref="H5:H6"/>
    <mergeCell ref="I5:I6"/>
    <mergeCell ref="J5:J6"/>
    <mergeCell ref="K5:K6"/>
    <mergeCell ref="A1:L1"/>
    <mergeCell ref="A4:A6"/>
    <mergeCell ref="B4:F4"/>
    <mergeCell ref="G4:L4"/>
    <mergeCell ref="B5:B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N11" sqref="N11"/>
    </sheetView>
  </sheetViews>
  <sheetFormatPr defaultColWidth="9.00390625" defaultRowHeight="14.25"/>
  <cols>
    <col min="1" max="1" width="36.25390625" style="11" customWidth="1"/>
    <col min="2" max="2" width="10.50390625" style="11" customWidth="1"/>
    <col min="3" max="3" width="8.75390625" style="11" customWidth="1"/>
    <col min="4" max="4" width="7.125" style="11" customWidth="1"/>
    <col min="5" max="5" width="7.75390625" style="11" customWidth="1"/>
    <col min="6" max="6" width="6.625" style="11" customWidth="1"/>
    <col min="7" max="7" width="40.125" style="11" customWidth="1"/>
    <col min="8" max="8" width="11.375" style="11" customWidth="1"/>
    <col min="9" max="10" width="9.375" style="11" customWidth="1"/>
    <col min="11" max="11" width="6.875" style="11" customWidth="1"/>
    <col min="12" max="12" width="8.25390625" style="11" customWidth="1"/>
    <col min="13" max="16384" width="9.00390625" style="11" customWidth="1"/>
  </cols>
  <sheetData>
    <row r="1" spans="1:12" ht="21.75">
      <c r="A1" s="187" t="s">
        <v>265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1" ht="18" customHeight="1">
      <c r="A2" s="5"/>
      <c r="B2" s="5"/>
      <c r="C2" s="5"/>
      <c r="D2" s="5"/>
      <c r="E2" s="5"/>
      <c r="F2" s="89"/>
      <c r="K2" s="12" t="s">
        <v>240</v>
      </c>
    </row>
    <row r="3" spans="6:11" ht="15">
      <c r="F3" s="89"/>
      <c r="K3" s="89" t="s">
        <v>61</v>
      </c>
    </row>
    <row r="4" spans="1:12" ht="15">
      <c r="A4" s="193" t="s">
        <v>67</v>
      </c>
      <c r="B4" s="193" t="s">
        <v>187</v>
      </c>
      <c r="C4" s="193"/>
      <c r="D4" s="193"/>
      <c r="E4" s="193"/>
      <c r="F4" s="193"/>
      <c r="G4" s="179" t="s">
        <v>188</v>
      </c>
      <c r="H4" s="179"/>
      <c r="I4" s="179"/>
      <c r="J4" s="179"/>
      <c r="K4" s="179"/>
      <c r="L4" s="179"/>
    </row>
    <row r="5" spans="1:12" ht="17.25" customHeight="1">
      <c r="A5" s="193"/>
      <c r="B5" s="184" t="s">
        <v>263</v>
      </c>
      <c r="C5" s="184" t="s">
        <v>264</v>
      </c>
      <c r="D5" s="173" t="s">
        <v>189</v>
      </c>
      <c r="E5" s="173" t="s">
        <v>190</v>
      </c>
      <c r="F5" s="173" t="s">
        <v>191</v>
      </c>
      <c r="G5" s="179" t="s">
        <v>192</v>
      </c>
      <c r="H5" s="184" t="s">
        <v>263</v>
      </c>
      <c r="I5" s="184" t="s">
        <v>264</v>
      </c>
      <c r="J5" s="173" t="s">
        <v>189</v>
      </c>
      <c r="K5" s="173" t="s">
        <v>190</v>
      </c>
      <c r="L5" s="173" t="s">
        <v>191</v>
      </c>
    </row>
    <row r="6" spans="1:12" ht="27" customHeight="1">
      <c r="A6" s="193"/>
      <c r="B6" s="183"/>
      <c r="C6" s="183"/>
      <c r="D6" s="173"/>
      <c r="E6" s="173"/>
      <c r="F6" s="173"/>
      <c r="G6" s="179"/>
      <c r="H6" s="183"/>
      <c r="I6" s="183"/>
      <c r="J6" s="173"/>
      <c r="K6" s="173"/>
      <c r="L6" s="173"/>
    </row>
    <row r="7" spans="1:12" s="19" customFormat="1" ht="14.25" customHeight="1">
      <c r="A7" s="7" t="s">
        <v>241</v>
      </c>
      <c r="B7" s="165">
        <f>B8</f>
        <v>26091</v>
      </c>
      <c r="C7" s="165">
        <f>C8</f>
        <v>0</v>
      </c>
      <c r="D7" s="165">
        <f>D8</f>
        <v>0</v>
      </c>
      <c r="E7" s="165">
        <f>C7/B7</f>
        <v>0</v>
      </c>
      <c r="F7" s="162" t="s">
        <v>310</v>
      </c>
      <c r="G7" s="35" t="s">
        <v>242</v>
      </c>
      <c r="H7" s="169">
        <f aca="true" t="shared" si="0" ref="H7:J8">H8</f>
        <v>26091</v>
      </c>
      <c r="I7" s="169">
        <f t="shared" si="0"/>
        <v>0</v>
      </c>
      <c r="J7" s="169">
        <f t="shared" si="0"/>
        <v>0</v>
      </c>
      <c r="K7" s="169">
        <v>0</v>
      </c>
      <c r="L7" s="162" t="s">
        <v>310</v>
      </c>
    </row>
    <row r="8" spans="1:12" s="19" customFormat="1" ht="14.25" customHeight="1">
      <c r="A8" s="36" t="s">
        <v>243</v>
      </c>
      <c r="B8" s="166">
        <v>26091</v>
      </c>
      <c r="C8" s="166">
        <v>0</v>
      </c>
      <c r="D8" s="166">
        <v>0</v>
      </c>
      <c r="E8" s="166">
        <f>C8/B8</f>
        <v>0</v>
      </c>
      <c r="F8" s="162" t="s">
        <v>310</v>
      </c>
      <c r="G8" s="35" t="s">
        <v>244</v>
      </c>
      <c r="H8" s="169">
        <f t="shared" si="0"/>
        <v>26091</v>
      </c>
      <c r="I8" s="169">
        <f t="shared" si="0"/>
        <v>0</v>
      </c>
      <c r="J8" s="169">
        <f t="shared" si="0"/>
        <v>0</v>
      </c>
      <c r="K8" s="169">
        <v>0</v>
      </c>
      <c r="L8" s="162" t="s">
        <v>310</v>
      </c>
    </row>
    <row r="9" spans="1:12" s="19" customFormat="1" ht="14.25" customHeight="1">
      <c r="A9" s="36"/>
      <c r="B9" s="167"/>
      <c r="C9" s="167"/>
      <c r="D9" s="167"/>
      <c r="E9" s="163"/>
      <c r="F9" s="101"/>
      <c r="G9" s="159" t="s">
        <v>245</v>
      </c>
      <c r="H9" s="164">
        <v>26091</v>
      </c>
      <c r="I9" s="164">
        <v>0</v>
      </c>
      <c r="J9" s="164">
        <v>0</v>
      </c>
      <c r="K9" s="164">
        <v>0</v>
      </c>
      <c r="L9" s="162" t="s">
        <v>310</v>
      </c>
    </row>
    <row r="10" spans="1:12" s="19" customFormat="1" ht="14.25" customHeight="1">
      <c r="A10" s="7"/>
      <c r="B10" s="167"/>
      <c r="C10" s="167"/>
      <c r="D10" s="167"/>
      <c r="E10" s="163"/>
      <c r="F10" s="101"/>
      <c r="G10" s="40"/>
      <c r="H10" s="164"/>
      <c r="I10" s="164"/>
      <c r="J10" s="164"/>
      <c r="K10" s="100"/>
      <c r="L10" s="100"/>
    </row>
    <row r="11" spans="1:12" s="19" customFormat="1" ht="14.25" customHeight="1">
      <c r="A11" s="35" t="s">
        <v>246</v>
      </c>
      <c r="B11" s="167"/>
      <c r="C11" s="167"/>
      <c r="D11" s="167"/>
      <c r="E11" s="163"/>
      <c r="F11" s="101"/>
      <c r="G11" s="40"/>
      <c r="H11" s="164"/>
      <c r="I11" s="164"/>
      <c r="J11" s="164"/>
      <c r="K11" s="100"/>
      <c r="L11" s="100"/>
    </row>
    <row r="12" spans="1:12" s="19" customFormat="1" ht="14.25" customHeight="1">
      <c r="A12" s="35" t="s">
        <v>247</v>
      </c>
      <c r="B12" s="167"/>
      <c r="C12" s="167"/>
      <c r="D12" s="167"/>
      <c r="E12" s="163"/>
      <c r="F12" s="101"/>
      <c r="G12" s="7" t="s">
        <v>248</v>
      </c>
      <c r="H12" s="164"/>
      <c r="I12" s="164"/>
      <c r="J12" s="164"/>
      <c r="K12" s="100"/>
      <c r="L12" s="100"/>
    </row>
    <row r="13" spans="1:12" s="19" customFormat="1" ht="14.25" customHeight="1">
      <c r="A13" s="7"/>
      <c r="B13" s="167"/>
      <c r="C13" s="167"/>
      <c r="D13" s="167"/>
      <c r="E13" s="163"/>
      <c r="F13" s="101"/>
      <c r="G13" s="7"/>
      <c r="H13" s="164"/>
      <c r="I13" s="164"/>
      <c r="J13" s="164"/>
      <c r="K13" s="100"/>
      <c r="L13" s="100"/>
    </row>
    <row r="14" spans="1:12" s="19" customFormat="1" ht="14.25" customHeight="1">
      <c r="A14" s="102"/>
      <c r="B14" s="167"/>
      <c r="C14" s="167"/>
      <c r="D14" s="167"/>
      <c r="E14" s="163"/>
      <c r="F14" s="101"/>
      <c r="G14" s="98"/>
      <c r="H14" s="164"/>
      <c r="I14" s="164"/>
      <c r="J14" s="164"/>
      <c r="K14" s="100"/>
      <c r="L14" s="100"/>
    </row>
    <row r="15" spans="1:12" s="19" customFormat="1" ht="15.75" customHeight="1">
      <c r="A15" s="7"/>
      <c r="B15" s="166"/>
      <c r="C15" s="166"/>
      <c r="D15" s="166"/>
      <c r="E15" s="163"/>
      <c r="F15" s="100"/>
      <c r="G15" s="98"/>
      <c r="H15" s="164"/>
      <c r="I15" s="164"/>
      <c r="J15" s="164"/>
      <c r="K15" s="100"/>
      <c r="L15" s="100"/>
    </row>
    <row r="16" spans="1:12" s="19" customFormat="1" ht="14.25" customHeight="1">
      <c r="A16" s="7"/>
      <c r="B16" s="166"/>
      <c r="C16" s="166"/>
      <c r="D16" s="166"/>
      <c r="E16" s="163"/>
      <c r="F16" s="100"/>
      <c r="G16" s="98"/>
      <c r="H16" s="164"/>
      <c r="I16" s="164"/>
      <c r="J16" s="164"/>
      <c r="K16" s="100"/>
      <c r="L16" s="100"/>
    </row>
    <row r="17" spans="1:12" s="19" customFormat="1" ht="14.25" customHeight="1">
      <c r="A17" s="37"/>
      <c r="B17" s="166"/>
      <c r="C17" s="166"/>
      <c r="D17" s="166"/>
      <c r="E17" s="163"/>
      <c r="F17" s="100"/>
      <c r="G17" s="98"/>
      <c r="H17" s="164"/>
      <c r="I17" s="164"/>
      <c r="J17" s="164"/>
      <c r="K17" s="100"/>
      <c r="L17" s="100"/>
    </row>
    <row r="18" spans="1:12" s="19" customFormat="1" ht="14.25" customHeight="1">
      <c r="A18" s="37"/>
      <c r="B18" s="166"/>
      <c r="C18" s="168"/>
      <c r="D18" s="168"/>
      <c r="E18" s="163"/>
      <c r="F18" s="94"/>
      <c r="G18" s="94"/>
      <c r="H18" s="164"/>
      <c r="I18" s="164"/>
      <c r="J18" s="164"/>
      <c r="K18" s="100"/>
      <c r="L18" s="100"/>
    </row>
    <row r="19" spans="1:12" s="19" customFormat="1" ht="14.25" customHeight="1">
      <c r="A19" s="37"/>
      <c r="B19" s="166"/>
      <c r="C19" s="166"/>
      <c r="D19" s="166"/>
      <c r="E19" s="163"/>
      <c r="F19" s="100"/>
      <c r="G19" s="94"/>
      <c r="H19" s="164"/>
      <c r="I19" s="164"/>
      <c r="J19" s="164"/>
      <c r="K19" s="100"/>
      <c r="L19" s="100"/>
    </row>
    <row r="20" spans="1:12" s="19" customFormat="1" ht="14.25" customHeight="1">
      <c r="A20" s="37"/>
      <c r="B20" s="166"/>
      <c r="C20" s="166"/>
      <c r="D20" s="166"/>
      <c r="E20" s="163"/>
      <c r="F20" s="100"/>
      <c r="G20" s="98"/>
      <c r="H20" s="164"/>
      <c r="I20" s="164"/>
      <c r="J20" s="164"/>
      <c r="K20" s="100"/>
      <c r="L20" s="100"/>
    </row>
    <row r="21" spans="1:12" s="19" customFormat="1" ht="14.25" customHeight="1">
      <c r="A21" s="37"/>
      <c r="B21" s="166"/>
      <c r="C21" s="166"/>
      <c r="D21" s="166"/>
      <c r="E21" s="163"/>
      <c r="F21" s="100"/>
      <c r="G21" s="103"/>
      <c r="H21" s="164"/>
      <c r="I21" s="164"/>
      <c r="J21" s="164"/>
      <c r="K21" s="100"/>
      <c r="L21" s="100"/>
    </row>
    <row r="22" spans="1:12" s="19" customFormat="1" ht="14.25" customHeight="1">
      <c r="A22" s="9" t="s">
        <v>71</v>
      </c>
      <c r="B22" s="165">
        <f>B7+B11+B12</f>
        <v>26091</v>
      </c>
      <c r="C22" s="165">
        <f>C7+C11+C12</f>
        <v>0</v>
      </c>
      <c r="D22" s="165">
        <f>D7+D11+D12</f>
        <v>0</v>
      </c>
      <c r="E22" s="165">
        <f>C22/B22</f>
        <v>0</v>
      </c>
      <c r="F22" s="162" t="s">
        <v>310</v>
      </c>
      <c r="G22" s="9" t="s">
        <v>3</v>
      </c>
      <c r="H22" s="169">
        <f>H7+H12</f>
        <v>26091</v>
      </c>
      <c r="I22" s="169">
        <f>I7+I12</f>
        <v>0</v>
      </c>
      <c r="J22" s="169">
        <f>J7+J12</f>
        <v>0</v>
      </c>
      <c r="K22" s="169">
        <v>0</v>
      </c>
      <c r="L22" s="162" t="s">
        <v>310</v>
      </c>
    </row>
    <row r="23" ht="14.25" customHeight="1"/>
    <row r="24" ht="14.25" customHeight="1">
      <c r="A24" s="99"/>
    </row>
    <row r="25" ht="14.25" customHeight="1">
      <c r="C25" s="104"/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>
      <c r="C32" s="104"/>
    </row>
  </sheetData>
  <sheetProtection/>
  <mergeCells count="15">
    <mergeCell ref="C5:C6"/>
    <mergeCell ref="D5:D6"/>
    <mergeCell ref="E5:E6"/>
    <mergeCell ref="F5:F6"/>
    <mergeCell ref="G5:G6"/>
    <mergeCell ref="L5:L6"/>
    <mergeCell ref="H5:H6"/>
    <mergeCell ref="I5:I6"/>
    <mergeCell ref="J5:J6"/>
    <mergeCell ref="K5:K6"/>
    <mergeCell ref="A1:L1"/>
    <mergeCell ref="A4:A6"/>
    <mergeCell ref="B4:F4"/>
    <mergeCell ref="G4:L4"/>
    <mergeCell ref="B5:B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yushan</dc:creator>
  <cp:keywords/>
  <dc:description/>
  <cp:lastModifiedBy>PC</cp:lastModifiedBy>
  <cp:lastPrinted>2017-08-17T02:04:54Z</cp:lastPrinted>
  <dcterms:created xsi:type="dcterms:W3CDTF">2007-03-15T06:08:02Z</dcterms:created>
  <dcterms:modified xsi:type="dcterms:W3CDTF">2017-08-17T02:07:09Z</dcterms:modified>
  <cp:category/>
  <cp:version/>
  <cp:contentType/>
  <cp:contentStatus/>
</cp:coreProperties>
</file>