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75" activeTab="1"/>
  </bookViews>
  <sheets>
    <sheet name="部门决算总表" sheetId="1" r:id="rId1"/>
    <sheet name="部门决算支出（一般公共预算）" sheetId="2" r:id="rId2"/>
    <sheet name="部门决算支出 （政府性基金）" sheetId="3" r:id="rId3"/>
  </sheets>
  <definedNames/>
  <calcPr fullCalcOnLoad="1"/>
</workbook>
</file>

<file path=xl/sharedStrings.xml><?xml version="1.0" encoding="utf-8"?>
<sst xmlns="http://schemas.openxmlformats.org/spreadsheetml/2006/main" count="243" uniqueCount="113">
  <si>
    <t>2014年宝山区卫生和计划生育委员会部门财务收支决算总表</t>
  </si>
  <si>
    <t>单位：万元</t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</si>
  <si>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</si>
  <si>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</si>
  <si>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目</t>
    </r>
  </si>
  <si>
    <t>决算数</t>
  </si>
  <si>
    <t>财政拨款</t>
  </si>
  <si>
    <t>一般公共服务</t>
  </si>
  <si>
    <t>其中: 政府性基金</t>
  </si>
  <si>
    <t>外交</t>
  </si>
  <si>
    <t>上级补助收入</t>
  </si>
  <si>
    <t>国防</t>
  </si>
  <si>
    <t>事业收入</t>
  </si>
  <si>
    <t>公共安全</t>
  </si>
  <si>
    <t>事业单位经营收入</t>
  </si>
  <si>
    <t>教育</t>
  </si>
  <si>
    <t>其他收入</t>
  </si>
  <si>
    <t>科学技术</t>
  </si>
  <si>
    <t>文化教育与传媒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</si>
  <si>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</si>
  <si>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</si>
  <si>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</si>
  <si>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</si>
  <si>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</si>
  <si>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</si>
  <si>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</si>
  <si>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</si>
  <si>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</si>
  <si>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援助其他地区支出</t>
  </si>
  <si>
    <t>国土资源气象等事务</t>
  </si>
  <si>
    <t>住房保障支出</t>
  </si>
  <si>
    <t>粮油物资储备事务</t>
  </si>
  <si>
    <t>其他支出</t>
  </si>
  <si>
    <t>本年收入合计</t>
  </si>
  <si>
    <t>本年支出合计</t>
  </si>
  <si>
    <t>动用历年结余</t>
  </si>
  <si>
    <t>当年结余</t>
  </si>
  <si>
    <t>合计</t>
  </si>
  <si>
    <t>2014年宝山区卫生和计划生育委员会部门财政拨款支出决算表</t>
  </si>
  <si>
    <t>项    目</t>
  </si>
  <si>
    <t>财政拨款支出</t>
  </si>
  <si>
    <t>科目编码</t>
  </si>
  <si>
    <t>科目名称</t>
  </si>
  <si>
    <t>合  计</t>
  </si>
  <si>
    <t>基本支出</t>
  </si>
  <si>
    <t>项目支出</t>
  </si>
  <si>
    <t>类</t>
  </si>
  <si>
    <t>款</t>
  </si>
  <si>
    <t>项</t>
  </si>
  <si>
    <t>205</t>
  </si>
  <si>
    <t>教育支出</t>
  </si>
  <si>
    <t>03</t>
  </si>
  <si>
    <t>职业教育</t>
  </si>
  <si>
    <t>02</t>
  </si>
  <si>
    <t xml:space="preserve">  中专教育</t>
  </si>
  <si>
    <t>208</t>
  </si>
  <si>
    <t>社会保障和就业支出</t>
  </si>
  <si>
    <t>05</t>
  </si>
  <si>
    <t>行政事业单位离退休</t>
  </si>
  <si>
    <t>01</t>
  </si>
  <si>
    <t xml:space="preserve">  归口管理的行政单位离退休</t>
  </si>
  <si>
    <t xml:space="preserve">  事业单位离退休</t>
  </si>
  <si>
    <t>210</t>
  </si>
  <si>
    <t>医疗卫生与计划生育支出</t>
  </si>
  <si>
    <t>医疗卫生管理事务</t>
  </si>
  <si>
    <t xml:space="preserve">  行政运行</t>
  </si>
  <si>
    <t xml:space="preserve">  一般行政管理事务</t>
  </si>
  <si>
    <t>99</t>
  </si>
  <si>
    <t xml:space="preserve">  其他医疗卫生管理事务支出</t>
  </si>
  <si>
    <t>公立医院</t>
  </si>
  <si>
    <t xml:space="preserve">  综合医院</t>
  </si>
  <si>
    <t xml:space="preserve">  精神病医院</t>
  </si>
  <si>
    <t>08</t>
  </si>
  <si>
    <t xml:space="preserve">  其他专科医院</t>
  </si>
  <si>
    <t xml:space="preserve">  其他公立医院支出</t>
  </si>
  <si>
    <t>基层医疗卫生机构</t>
  </si>
  <si>
    <t xml:space="preserve">  城市社区卫生机构</t>
  </si>
  <si>
    <t xml:space="preserve">  乡镇卫生院</t>
  </si>
  <si>
    <t xml:space="preserve">  其他基层医疗卫生机构支出</t>
  </si>
  <si>
    <t>04</t>
  </si>
  <si>
    <t>公共卫生</t>
  </si>
  <si>
    <t xml:space="preserve">  疾病预防控制机构</t>
  </si>
  <si>
    <t xml:space="preserve">  卫生监督机构</t>
  </si>
  <si>
    <t xml:space="preserve">  妇幼保健机构</t>
  </si>
  <si>
    <t xml:space="preserve">  应急救治机构</t>
  </si>
  <si>
    <t xml:space="preserve">  基本公共卫生服务</t>
  </si>
  <si>
    <t>09</t>
  </si>
  <si>
    <t xml:space="preserve">  重大公共卫生专项</t>
  </si>
  <si>
    <t>10</t>
  </si>
  <si>
    <t xml:space="preserve">  突发公共卫生事件应急处理</t>
  </si>
  <si>
    <t xml:space="preserve">  其他公共卫生支出</t>
  </si>
  <si>
    <t>医疗保障</t>
  </si>
  <si>
    <t xml:space="preserve">  行政单位医疗</t>
  </si>
  <si>
    <t xml:space="preserve">  事业单位医疗</t>
  </si>
  <si>
    <t xml:space="preserve">  公务员医疗补助</t>
  </si>
  <si>
    <t>06</t>
  </si>
  <si>
    <t xml:space="preserve">  新型农村合作医疗</t>
  </si>
  <si>
    <t xml:space="preserve">  其他医疗保障支出</t>
  </si>
  <si>
    <t>07</t>
  </si>
  <si>
    <t>人口与计划生育事务</t>
  </si>
  <si>
    <t xml:space="preserve">    计划生育、生殖健康促进工程</t>
  </si>
  <si>
    <t xml:space="preserve">    其他人口与计划生育事务支出</t>
  </si>
  <si>
    <t>其他医疗卫生支出</t>
  </si>
  <si>
    <t xml:space="preserve">  其他医疗卫生支出</t>
  </si>
  <si>
    <t>221</t>
  </si>
  <si>
    <t>住房改革支出</t>
  </si>
  <si>
    <t xml:space="preserve">  住房公积金</t>
  </si>
  <si>
    <t xml:space="preserve">  提租补贴</t>
  </si>
  <si>
    <t>229</t>
  </si>
  <si>
    <t xml:space="preserve">  其他支出</t>
  </si>
  <si>
    <t>2014年宝山区卫生和计划生育委员会
部门财政拨款支出决算表（政府性基金）</t>
  </si>
  <si>
    <t>合    计</t>
  </si>
  <si>
    <t>注：我单位无政府性基金的决算数。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</si>
</sst>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0_ "/>
  </numFmts>
  <fonts count="47">
    <font>
      <sz val="12"/>
      <name val="宋体"/>
      <family val="0"/>
    </font>
    <font>
      <sz val="20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i/>
      <sz val="1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 applyNumberFormat="0" applyFill="0" applyBorder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180" fontId="5" fillId="0" borderId="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D27" sqref="D27:D28"/>
    </sheetView>
  </sheetViews>
  <sheetFormatPr defaultColWidth="9.125" defaultRowHeight="14.25"/>
  <cols>
    <col min="1" max="1" width="28.125" style="1" customWidth="1"/>
    <col min="2" max="2" width="25.50390625" style="1" customWidth="1"/>
    <col min="3" max="3" width="37.00390625" style="1" customWidth="1"/>
    <col min="4" max="4" width="25.75390625" style="1" customWidth="1"/>
    <col min="5" max="5" width="9.125" style="1" customWidth="1"/>
    <col min="6" max="6" width="9.375" style="1" bestFit="1" customWidth="1"/>
    <col min="7" max="255" width="9.125" style="1" customWidth="1"/>
  </cols>
  <sheetData>
    <row r="1" spans="1:4" s="21" customFormat="1" ht="24" customHeight="1">
      <c r="A1" s="3" t="s">
        <v>0</v>
      </c>
      <c r="B1" s="4"/>
      <c r="C1" s="4"/>
      <c r="D1" s="4"/>
    </row>
    <row r="2" spans="1:4" s="21" customFormat="1" ht="15" customHeight="1">
      <c r="A2" s="3"/>
      <c r="B2" s="4"/>
      <c r="C2" s="4"/>
      <c r="D2" s="5"/>
    </row>
    <row r="3" spans="1:4" ht="15" customHeight="1">
      <c r="A3" s="6"/>
      <c r="B3" s="6"/>
      <c r="C3" s="6"/>
      <c r="D3" s="5" t="s">
        <v>1</v>
      </c>
    </row>
    <row r="4" spans="1:4" ht="15.75" customHeight="1">
      <c r="A4" s="22" t="s">
        <v>2</v>
      </c>
      <c r="B4" s="22"/>
      <c r="C4" s="22" t="s">
        <v>3</v>
      </c>
      <c r="D4" s="22"/>
    </row>
    <row r="5" spans="1:4" ht="15.75">
      <c r="A5" s="22" t="s">
        <v>4</v>
      </c>
      <c r="B5" s="22" t="s">
        <v>5</v>
      </c>
      <c r="C5" s="22" t="s">
        <v>4</v>
      </c>
      <c r="D5" s="22" t="s">
        <v>5</v>
      </c>
    </row>
    <row r="6" spans="1:4" ht="14.25">
      <c r="A6" s="8" t="s">
        <v>6</v>
      </c>
      <c r="B6" s="23">
        <f>1369.8+78963.42</f>
        <v>80333.22</v>
      </c>
      <c r="C6" s="8" t="s">
        <v>7</v>
      </c>
      <c r="D6" s="23"/>
    </row>
    <row r="7" spans="1:4" ht="14.25">
      <c r="A7" s="8" t="s">
        <v>8</v>
      </c>
      <c r="B7" s="23"/>
      <c r="C7" s="8" t="s">
        <v>9</v>
      </c>
      <c r="D7" s="23"/>
    </row>
    <row r="8" spans="1:4" ht="14.25">
      <c r="A8" s="8" t="s">
        <v>10</v>
      </c>
      <c r="B8" s="23">
        <v>71.92</v>
      </c>
      <c r="C8" s="8" t="s">
        <v>11</v>
      </c>
      <c r="D8" s="23"/>
    </row>
    <row r="9" spans="1:4" ht="14.25">
      <c r="A9" s="8" t="s">
        <v>12</v>
      </c>
      <c r="B9" s="23">
        <v>211963.18</v>
      </c>
      <c r="C9" s="8" t="s">
        <v>13</v>
      </c>
      <c r="D9" s="23"/>
    </row>
    <row r="10" spans="1:4" ht="14.25">
      <c r="A10" s="8" t="s">
        <v>14</v>
      </c>
      <c r="B10" s="23"/>
      <c r="C10" s="8" t="s">
        <v>15</v>
      </c>
      <c r="D10" s="23">
        <v>628.07</v>
      </c>
    </row>
    <row r="11" spans="1:4" ht="14.25">
      <c r="A11" s="8" t="s">
        <v>16</v>
      </c>
      <c r="B11" s="23">
        <v>7994.81</v>
      </c>
      <c r="C11" s="8" t="s">
        <v>17</v>
      </c>
      <c r="D11" s="23"/>
    </row>
    <row r="12" spans="1:4" ht="14.25">
      <c r="A12" s="8"/>
      <c r="B12" s="23"/>
      <c r="C12" s="8" t="s">
        <v>18</v>
      </c>
      <c r="D12" s="23"/>
    </row>
    <row r="13" spans="1:4" ht="14.25">
      <c r="A13" s="8"/>
      <c r="B13" s="23"/>
      <c r="C13" s="8" t="s">
        <v>19</v>
      </c>
      <c r="D13" s="23">
        <f>97.89+4472.66</f>
        <v>4570.55</v>
      </c>
    </row>
    <row r="14" spans="1:4" ht="14.25">
      <c r="A14" s="8"/>
      <c r="B14" s="23"/>
      <c r="C14" s="8" t="s">
        <v>20</v>
      </c>
      <c r="D14" s="23">
        <f>1259.03+285061.48</f>
        <v>286320.51</v>
      </c>
    </row>
    <row r="15" spans="1:4" ht="14.25">
      <c r="A15" s="8"/>
      <c r="B15" s="23"/>
      <c r="C15" s="8" t="s">
        <v>21</v>
      </c>
      <c r="D15" s="23"/>
    </row>
    <row r="16" spans="1:4" ht="14.25">
      <c r="A16" s="8"/>
      <c r="B16" s="23"/>
      <c r="C16" s="8" t="s">
        <v>22</v>
      </c>
      <c r="D16" s="23"/>
    </row>
    <row r="17" spans="1:4" ht="14.25">
      <c r="A17" s="8"/>
      <c r="B17" s="23"/>
      <c r="C17" s="8" t="s">
        <v>23</v>
      </c>
      <c r="D17" s="23"/>
    </row>
    <row r="18" spans="1:4" ht="14.25">
      <c r="A18" s="8"/>
      <c r="B18" s="23"/>
      <c r="C18" s="8" t="s">
        <v>24</v>
      </c>
      <c r="D18" s="23"/>
    </row>
    <row r="19" spans="1:4" ht="14.25">
      <c r="A19" s="8"/>
      <c r="B19" s="23"/>
      <c r="C19" s="8" t="s">
        <v>25</v>
      </c>
      <c r="D19" s="23"/>
    </row>
    <row r="20" spans="1:4" ht="14.25">
      <c r="A20" s="8"/>
      <c r="B20" s="23"/>
      <c r="C20" s="8" t="s">
        <v>26</v>
      </c>
      <c r="D20" s="23"/>
    </row>
    <row r="21" spans="1:4" ht="14.25">
      <c r="A21" s="8"/>
      <c r="B21" s="23"/>
      <c r="C21" s="8" t="s">
        <v>27</v>
      </c>
      <c r="D21" s="23"/>
    </row>
    <row r="22" spans="1:4" ht="14.25">
      <c r="A22" s="8"/>
      <c r="B22" s="23"/>
      <c r="C22" s="8" t="s">
        <v>28</v>
      </c>
      <c r="D22" s="23"/>
    </row>
    <row r="23" spans="1:4" ht="14.25">
      <c r="A23" s="8"/>
      <c r="B23" s="23"/>
      <c r="C23" s="8" t="s">
        <v>29</v>
      </c>
      <c r="D23" s="23"/>
    </row>
    <row r="24" spans="1:4" ht="14.25">
      <c r="A24" s="8"/>
      <c r="B24" s="23"/>
      <c r="C24" s="8" t="s">
        <v>30</v>
      </c>
      <c r="D24" s="23">
        <f>10.32+2708.42</f>
        <v>2718.7400000000002</v>
      </c>
    </row>
    <row r="25" spans="1:4" ht="14.25">
      <c r="A25" s="8"/>
      <c r="B25" s="23"/>
      <c r="C25" s="8" t="s">
        <v>31</v>
      </c>
      <c r="D25" s="23"/>
    </row>
    <row r="26" spans="1:4" ht="14.25">
      <c r="A26" s="8"/>
      <c r="B26" s="23"/>
      <c r="C26" s="8" t="s">
        <v>32</v>
      </c>
      <c r="D26" s="23">
        <v>4000</v>
      </c>
    </row>
    <row r="27" spans="1:4" ht="14.25">
      <c r="A27" s="8" t="s">
        <v>33</v>
      </c>
      <c r="B27" s="23">
        <f>SUM(B6:B26)</f>
        <v>300363.13</v>
      </c>
      <c r="C27" s="8" t="s">
        <v>34</v>
      </c>
      <c r="D27" s="23">
        <f>SUM(D6:D26)</f>
        <v>298237.87</v>
      </c>
    </row>
    <row r="28" spans="1:4" ht="14.25">
      <c r="A28" s="8" t="s">
        <v>35</v>
      </c>
      <c r="B28" s="23">
        <f>119.32+29534.94</f>
        <v>29654.26</v>
      </c>
      <c r="C28" s="8" t="s">
        <v>36</v>
      </c>
      <c r="D28" s="23">
        <f>B27+B28-D27</f>
        <v>31779.52000000002</v>
      </c>
    </row>
    <row r="29" spans="1:4" ht="14.25">
      <c r="A29" s="8" t="s">
        <v>37</v>
      </c>
      <c r="B29" s="23">
        <f>SUM(B27:B28)</f>
        <v>330017.39</v>
      </c>
      <c r="C29" s="8" t="s">
        <v>37</v>
      </c>
      <c r="D29" s="23">
        <f>SUM(D27:D28)</f>
        <v>330017.39</v>
      </c>
    </row>
  </sheetData>
  <sheetProtection/>
  <mergeCells count="4">
    <mergeCell ref="A1:D1"/>
    <mergeCell ref="A3:C3"/>
    <mergeCell ref="A4:B4"/>
    <mergeCell ref="C4:D4"/>
  </mergeCells>
  <printOptions horizontalCentered="1"/>
  <pageMargins left="0.75" right="0.75" top="0.98" bottom="0.67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25">
      <selection activeCell="F50" sqref="F50"/>
    </sheetView>
  </sheetViews>
  <sheetFormatPr defaultColWidth="9.125" defaultRowHeight="14.25"/>
  <cols>
    <col min="1" max="1" width="4.375" style="11" customWidth="1"/>
    <col min="2" max="2" width="5.50390625" style="11" customWidth="1"/>
    <col min="3" max="3" width="4.625" style="11" customWidth="1"/>
    <col min="4" max="4" width="21.875" style="1" customWidth="1"/>
    <col min="5" max="5" width="14.625" style="1" customWidth="1"/>
    <col min="6" max="6" width="19.25390625" style="1" customWidth="1"/>
    <col min="7" max="7" width="16.625" style="1" customWidth="1"/>
    <col min="8" max="8" width="9.375" style="1" bestFit="1" customWidth="1"/>
    <col min="9" max="16384" width="9.125" style="1" customWidth="1"/>
  </cols>
  <sheetData>
    <row r="1" spans="1:7" ht="51" customHeight="1">
      <c r="A1" s="12" t="s">
        <v>38</v>
      </c>
      <c r="B1" s="2"/>
      <c r="C1" s="2"/>
      <c r="D1" s="2"/>
      <c r="E1" s="2"/>
      <c r="F1" s="2"/>
      <c r="G1" s="2"/>
    </row>
    <row r="2" spans="1:6" ht="15" customHeight="1">
      <c r="A2" s="3"/>
      <c r="B2" s="4"/>
      <c r="C2" s="4"/>
      <c r="D2" s="4"/>
      <c r="E2" s="4"/>
      <c r="F2" s="5"/>
    </row>
    <row r="3" spans="1:7" ht="15" customHeight="1">
      <c r="A3" s="4"/>
      <c r="B3" s="4"/>
      <c r="C3" s="4"/>
      <c r="D3" s="6"/>
      <c r="G3" s="5" t="s">
        <v>1</v>
      </c>
    </row>
    <row r="4" spans="1:7" ht="14.25">
      <c r="A4" s="7" t="s">
        <v>39</v>
      </c>
      <c r="B4" s="7"/>
      <c r="C4" s="7"/>
      <c r="D4" s="7"/>
      <c r="E4" s="7" t="s">
        <v>40</v>
      </c>
      <c r="F4" s="7"/>
      <c r="G4" s="7"/>
    </row>
    <row r="5" spans="1:7" ht="14.25">
      <c r="A5" s="7" t="s">
        <v>41</v>
      </c>
      <c r="B5" s="7"/>
      <c r="C5" s="7"/>
      <c r="D5" s="7" t="s">
        <v>42</v>
      </c>
      <c r="E5" s="7" t="s">
        <v>43</v>
      </c>
      <c r="F5" s="7" t="s">
        <v>44</v>
      </c>
      <c r="G5" s="7" t="s">
        <v>45</v>
      </c>
    </row>
    <row r="6" spans="1:7" ht="14.25">
      <c r="A6" s="13" t="s">
        <v>46</v>
      </c>
      <c r="B6" s="13" t="s">
        <v>47</v>
      </c>
      <c r="C6" s="13" t="s">
        <v>48</v>
      </c>
      <c r="D6" s="7"/>
      <c r="E6" s="7"/>
      <c r="F6" s="7"/>
      <c r="G6" s="7"/>
    </row>
    <row r="7" spans="1:7" ht="15">
      <c r="A7" s="14" t="s">
        <v>49</v>
      </c>
      <c r="B7" s="14"/>
      <c r="C7" s="14"/>
      <c r="D7" s="15" t="s">
        <v>50</v>
      </c>
      <c r="E7" s="16">
        <f>SUM(F7:G7)</f>
        <v>560.25</v>
      </c>
      <c r="F7" s="16">
        <v>471.79</v>
      </c>
      <c r="G7" s="16">
        <v>88.46</v>
      </c>
    </row>
    <row r="8" spans="1:7" ht="15">
      <c r="A8" s="14" t="s">
        <v>49</v>
      </c>
      <c r="B8" s="14" t="s">
        <v>51</v>
      </c>
      <c r="C8" s="14"/>
      <c r="D8" s="17" t="s">
        <v>52</v>
      </c>
      <c r="E8" s="16">
        <f aca="true" t="shared" si="0" ref="E8:E55">SUM(F8:G8)</f>
        <v>560.25</v>
      </c>
      <c r="F8" s="16">
        <v>471.79</v>
      </c>
      <c r="G8" s="16">
        <v>88.46</v>
      </c>
    </row>
    <row r="9" spans="1:7" ht="15">
      <c r="A9" s="14" t="s">
        <v>49</v>
      </c>
      <c r="B9" s="14" t="s">
        <v>51</v>
      </c>
      <c r="C9" s="14" t="s">
        <v>53</v>
      </c>
      <c r="D9" s="17" t="s">
        <v>54</v>
      </c>
      <c r="E9" s="16">
        <f t="shared" si="0"/>
        <v>560.25</v>
      </c>
      <c r="F9" s="16">
        <v>471.79</v>
      </c>
      <c r="G9" s="16">
        <v>88.46</v>
      </c>
    </row>
    <row r="10" spans="1:7" ht="15">
      <c r="A10" s="14" t="s">
        <v>55</v>
      </c>
      <c r="B10" s="14"/>
      <c r="C10" s="14"/>
      <c r="D10" s="17" t="s">
        <v>56</v>
      </c>
      <c r="E10" s="16">
        <f t="shared" si="0"/>
        <v>4543.55</v>
      </c>
      <c r="F10" s="16">
        <f>F11</f>
        <v>4543.55</v>
      </c>
      <c r="G10" s="16">
        <v>0</v>
      </c>
    </row>
    <row r="11" spans="1:7" ht="15">
      <c r="A11" s="14" t="s">
        <v>55</v>
      </c>
      <c r="B11" s="14" t="s">
        <v>57</v>
      </c>
      <c r="C11" s="14"/>
      <c r="D11" s="17" t="s">
        <v>58</v>
      </c>
      <c r="E11" s="16">
        <f t="shared" si="0"/>
        <v>4543.55</v>
      </c>
      <c r="F11" s="16">
        <f>SUM(F12:F13)</f>
        <v>4543.55</v>
      </c>
      <c r="G11" s="16">
        <v>0</v>
      </c>
    </row>
    <row r="12" spans="1:7" ht="15">
      <c r="A12" s="14" t="s">
        <v>55</v>
      </c>
      <c r="B12" s="14" t="s">
        <v>57</v>
      </c>
      <c r="C12" s="14" t="s">
        <v>59</v>
      </c>
      <c r="D12" s="17" t="s">
        <v>60</v>
      </c>
      <c r="E12" s="16">
        <f t="shared" si="0"/>
        <v>443.99</v>
      </c>
      <c r="F12" s="16">
        <f>357.93+86.06</f>
        <v>443.99</v>
      </c>
      <c r="G12" s="16">
        <v>0</v>
      </c>
    </row>
    <row r="13" spans="1:7" ht="15">
      <c r="A13" s="14" t="s">
        <v>55</v>
      </c>
      <c r="B13" s="14" t="s">
        <v>57</v>
      </c>
      <c r="C13" s="14" t="s">
        <v>53</v>
      </c>
      <c r="D13" s="17" t="s">
        <v>61</v>
      </c>
      <c r="E13" s="16">
        <f t="shared" si="0"/>
        <v>4099.56</v>
      </c>
      <c r="F13" s="16">
        <f>4087.73+11.83</f>
        <v>4099.56</v>
      </c>
      <c r="G13" s="16">
        <v>0</v>
      </c>
    </row>
    <row r="14" spans="1:7" ht="15">
      <c r="A14" s="14" t="s">
        <v>62</v>
      </c>
      <c r="B14" s="14"/>
      <c r="C14" s="14"/>
      <c r="D14" s="17" t="s">
        <v>63</v>
      </c>
      <c r="E14" s="16">
        <f t="shared" si="0"/>
        <v>70849.73000000001</v>
      </c>
      <c r="F14" s="16">
        <f>49312.6+291.94</f>
        <v>49604.54</v>
      </c>
      <c r="G14" s="16">
        <f>20278.11+967.08</f>
        <v>21245.190000000002</v>
      </c>
    </row>
    <row r="15" spans="1:7" ht="15">
      <c r="A15" s="14" t="s">
        <v>62</v>
      </c>
      <c r="B15" s="14" t="s">
        <v>59</v>
      </c>
      <c r="C15" s="14"/>
      <c r="D15" s="17" t="s">
        <v>64</v>
      </c>
      <c r="E15" s="16">
        <f t="shared" si="0"/>
        <v>2300.92</v>
      </c>
      <c r="F15" s="16">
        <v>746.48</v>
      </c>
      <c r="G15" s="16">
        <v>1554.44</v>
      </c>
    </row>
    <row r="16" spans="1:7" ht="15">
      <c r="A16" s="14" t="s">
        <v>62</v>
      </c>
      <c r="B16" s="14" t="s">
        <v>59</v>
      </c>
      <c r="C16" s="14" t="s">
        <v>59</v>
      </c>
      <c r="D16" s="17" t="s">
        <v>65</v>
      </c>
      <c r="E16" s="16">
        <f t="shared" si="0"/>
        <v>569.62</v>
      </c>
      <c r="F16" s="16">
        <v>567.94</v>
      </c>
      <c r="G16" s="16">
        <v>1.68</v>
      </c>
    </row>
    <row r="17" spans="1:7" ht="15">
      <c r="A17" s="14" t="s">
        <v>62</v>
      </c>
      <c r="B17" s="14" t="s">
        <v>59</v>
      </c>
      <c r="C17" s="14" t="s">
        <v>53</v>
      </c>
      <c r="D17" s="17" t="s">
        <v>66</v>
      </c>
      <c r="E17" s="16">
        <f t="shared" si="0"/>
        <v>9.04</v>
      </c>
      <c r="F17" s="16">
        <v>0</v>
      </c>
      <c r="G17" s="16">
        <v>9.04</v>
      </c>
    </row>
    <row r="18" spans="1:7" ht="15">
      <c r="A18" s="14" t="s">
        <v>62</v>
      </c>
      <c r="B18" s="14" t="s">
        <v>59</v>
      </c>
      <c r="C18" s="14" t="s">
        <v>67</v>
      </c>
      <c r="D18" s="17" t="s">
        <v>68</v>
      </c>
      <c r="E18" s="16">
        <f t="shared" si="0"/>
        <v>1722.27</v>
      </c>
      <c r="F18" s="16">
        <v>178.55</v>
      </c>
      <c r="G18" s="16">
        <v>1543.72</v>
      </c>
    </row>
    <row r="19" spans="1:7" ht="15">
      <c r="A19" s="14" t="s">
        <v>62</v>
      </c>
      <c r="B19" s="14" t="s">
        <v>53</v>
      </c>
      <c r="C19" s="14"/>
      <c r="D19" s="17" t="s">
        <v>69</v>
      </c>
      <c r="E19" s="16">
        <f t="shared" si="0"/>
        <v>37650.04</v>
      </c>
      <c r="F19" s="16">
        <v>26496.08</v>
      </c>
      <c r="G19" s="16">
        <v>11153.96</v>
      </c>
    </row>
    <row r="20" spans="1:7" ht="15">
      <c r="A20" s="14" t="s">
        <v>62</v>
      </c>
      <c r="B20" s="14" t="s">
        <v>53</v>
      </c>
      <c r="C20" s="14" t="s">
        <v>59</v>
      </c>
      <c r="D20" s="17" t="s">
        <v>70</v>
      </c>
      <c r="E20" s="16">
        <f t="shared" si="0"/>
        <v>33786.71</v>
      </c>
      <c r="F20" s="16">
        <v>23555.44</v>
      </c>
      <c r="G20" s="16">
        <v>10231.27</v>
      </c>
    </row>
    <row r="21" spans="1:7" ht="15">
      <c r="A21" s="14" t="s">
        <v>62</v>
      </c>
      <c r="B21" s="14" t="s">
        <v>53</v>
      </c>
      <c r="C21" s="14" t="s">
        <v>57</v>
      </c>
      <c r="D21" s="17" t="s">
        <v>71</v>
      </c>
      <c r="E21" s="16">
        <f t="shared" si="0"/>
        <v>2046.17</v>
      </c>
      <c r="F21" s="16">
        <v>1569.04</v>
      </c>
      <c r="G21" s="16">
        <v>477.13</v>
      </c>
    </row>
    <row r="22" spans="1:7" ht="15">
      <c r="A22" s="14" t="s">
        <v>62</v>
      </c>
      <c r="B22" s="14" t="s">
        <v>53</v>
      </c>
      <c r="C22" s="14" t="s">
        <v>72</v>
      </c>
      <c r="D22" s="17" t="s">
        <v>73</v>
      </c>
      <c r="E22" s="16">
        <f t="shared" si="0"/>
        <v>0</v>
      </c>
      <c r="F22" s="16">
        <v>0</v>
      </c>
      <c r="G22" s="16">
        <v>0</v>
      </c>
    </row>
    <row r="23" spans="1:7" ht="15">
      <c r="A23" s="14" t="s">
        <v>62</v>
      </c>
      <c r="B23" s="14" t="s">
        <v>53</v>
      </c>
      <c r="C23" s="14" t="s">
        <v>67</v>
      </c>
      <c r="D23" s="17" t="s">
        <v>74</v>
      </c>
      <c r="E23" s="16">
        <f t="shared" si="0"/>
        <v>1817.1699999999998</v>
      </c>
      <c r="F23" s="16">
        <v>1371.6</v>
      </c>
      <c r="G23" s="16">
        <v>445.57</v>
      </c>
    </row>
    <row r="24" spans="1:7" ht="15">
      <c r="A24" s="14" t="s">
        <v>62</v>
      </c>
      <c r="B24" s="14" t="s">
        <v>51</v>
      </c>
      <c r="C24" s="14"/>
      <c r="D24" s="17" t="s">
        <v>75</v>
      </c>
      <c r="E24" s="16">
        <f t="shared" si="0"/>
        <v>11909.64</v>
      </c>
      <c r="F24" s="16">
        <v>10522.98</v>
      </c>
      <c r="G24" s="16">
        <v>1386.66</v>
      </c>
    </row>
    <row r="25" spans="1:7" ht="15">
      <c r="A25" s="14" t="s">
        <v>62</v>
      </c>
      <c r="B25" s="14" t="s">
        <v>51</v>
      </c>
      <c r="C25" s="14" t="s">
        <v>59</v>
      </c>
      <c r="D25" s="17" t="s">
        <v>76</v>
      </c>
      <c r="E25" s="16">
        <f t="shared" si="0"/>
        <v>11673.75</v>
      </c>
      <c r="F25" s="16">
        <v>10522.98</v>
      </c>
      <c r="G25" s="16">
        <v>1150.77</v>
      </c>
    </row>
    <row r="26" spans="1:7" ht="15">
      <c r="A26" s="14" t="s">
        <v>62</v>
      </c>
      <c r="B26" s="14" t="s">
        <v>51</v>
      </c>
      <c r="C26" s="14" t="s">
        <v>53</v>
      </c>
      <c r="D26" s="17" t="s">
        <v>77</v>
      </c>
      <c r="E26" s="16">
        <f t="shared" si="0"/>
        <v>3.56</v>
      </c>
      <c r="F26" s="16">
        <v>0</v>
      </c>
      <c r="G26" s="16">
        <v>3.56</v>
      </c>
    </row>
    <row r="27" spans="1:7" ht="15">
      <c r="A27" s="14" t="s">
        <v>62</v>
      </c>
      <c r="B27" s="14" t="s">
        <v>51</v>
      </c>
      <c r="C27" s="14" t="s">
        <v>67</v>
      </c>
      <c r="D27" s="17" t="s">
        <v>78</v>
      </c>
      <c r="E27" s="16">
        <f t="shared" si="0"/>
        <v>232.33</v>
      </c>
      <c r="F27" s="16">
        <v>0</v>
      </c>
      <c r="G27" s="16">
        <v>232.33</v>
      </c>
    </row>
    <row r="28" spans="1:7" ht="15">
      <c r="A28" s="14" t="s">
        <v>62</v>
      </c>
      <c r="B28" s="14" t="s">
        <v>79</v>
      </c>
      <c r="C28" s="14"/>
      <c r="D28" s="17" t="s">
        <v>80</v>
      </c>
      <c r="E28" s="16">
        <f t="shared" si="0"/>
        <v>8563.26</v>
      </c>
      <c r="F28" s="16">
        <v>6179.84</v>
      </c>
      <c r="G28" s="16">
        <v>2383.42</v>
      </c>
    </row>
    <row r="29" spans="1:7" ht="15">
      <c r="A29" s="14" t="s">
        <v>62</v>
      </c>
      <c r="B29" s="14" t="s">
        <v>79</v>
      </c>
      <c r="C29" s="14" t="s">
        <v>59</v>
      </c>
      <c r="D29" s="17" t="s">
        <v>81</v>
      </c>
      <c r="E29" s="16">
        <f t="shared" si="0"/>
        <v>2864.27</v>
      </c>
      <c r="F29" s="16">
        <v>2348.93</v>
      </c>
      <c r="G29" s="16">
        <v>515.34</v>
      </c>
    </row>
    <row r="30" spans="1:7" ht="15">
      <c r="A30" s="14" t="s">
        <v>62</v>
      </c>
      <c r="B30" s="14" t="s">
        <v>79</v>
      </c>
      <c r="C30" s="14" t="s">
        <v>53</v>
      </c>
      <c r="D30" s="17" t="s">
        <v>82</v>
      </c>
      <c r="E30" s="16">
        <f t="shared" si="0"/>
        <v>1131.69</v>
      </c>
      <c r="F30" s="16">
        <v>1060.54</v>
      </c>
      <c r="G30" s="16">
        <v>71.15</v>
      </c>
    </row>
    <row r="31" spans="1:7" ht="15">
      <c r="A31" s="14" t="s">
        <v>62</v>
      </c>
      <c r="B31" s="14" t="s">
        <v>79</v>
      </c>
      <c r="C31" s="14" t="s">
        <v>51</v>
      </c>
      <c r="D31" s="17" t="s">
        <v>83</v>
      </c>
      <c r="E31" s="16">
        <f t="shared" si="0"/>
        <v>742.76</v>
      </c>
      <c r="F31" s="16">
        <v>645.5</v>
      </c>
      <c r="G31" s="16">
        <v>97.26</v>
      </c>
    </row>
    <row r="32" spans="1:7" ht="15">
      <c r="A32" s="14" t="s">
        <v>62</v>
      </c>
      <c r="B32" s="14" t="s">
        <v>79</v>
      </c>
      <c r="C32" s="14" t="s">
        <v>57</v>
      </c>
      <c r="D32" s="17" t="s">
        <v>84</v>
      </c>
      <c r="E32" s="16">
        <f t="shared" si="0"/>
        <v>2712.18</v>
      </c>
      <c r="F32" s="16">
        <v>2044.87</v>
      </c>
      <c r="G32" s="16">
        <v>667.31</v>
      </c>
    </row>
    <row r="33" spans="1:7" ht="15">
      <c r="A33" s="14" t="s">
        <v>62</v>
      </c>
      <c r="B33" s="14" t="s">
        <v>79</v>
      </c>
      <c r="C33" s="14" t="s">
        <v>72</v>
      </c>
      <c r="D33" s="17" t="s">
        <v>85</v>
      </c>
      <c r="E33" s="16">
        <f t="shared" si="0"/>
        <v>660.62</v>
      </c>
      <c r="F33" s="16">
        <v>0</v>
      </c>
      <c r="G33" s="16">
        <v>660.62</v>
      </c>
    </row>
    <row r="34" spans="1:7" ht="15">
      <c r="A34" s="14" t="s">
        <v>62</v>
      </c>
      <c r="B34" s="14" t="s">
        <v>79</v>
      </c>
      <c r="C34" s="14" t="s">
        <v>86</v>
      </c>
      <c r="D34" s="17" t="s">
        <v>87</v>
      </c>
      <c r="E34" s="16">
        <f t="shared" si="0"/>
        <v>341.74</v>
      </c>
      <c r="F34" s="16">
        <v>0</v>
      </c>
      <c r="G34" s="16">
        <v>341.74</v>
      </c>
    </row>
    <row r="35" spans="1:7" ht="15">
      <c r="A35" s="14" t="s">
        <v>62</v>
      </c>
      <c r="B35" s="14" t="s">
        <v>79</v>
      </c>
      <c r="C35" s="14" t="s">
        <v>88</v>
      </c>
      <c r="D35" s="17" t="s">
        <v>89</v>
      </c>
      <c r="E35" s="16">
        <f t="shared" si="0"/>
        <v>30</v>
      </c>
      <c r="F35" s="16">
        <v>0</v>
      </c>
      <c r="G35" s="16">
        <v>30</v>
      </c>
    </row>
    <row r="36" spans="1:7" ht="15">
      <c r="A36" s="14" t="s">
        <v>62</v>
      </c>
      <c r="B36" s="14" t="s">
        <v>79</v>
      </c>
      <c r="C36" s="14" t="s">
        <v>67</v>
      </c>
      <c r="D36" s="17" t="s">
        <v>90</v>
      </c>
      <c r="E36" s="16">
        <f t="shared" si="0"/>
        <v>80</v>
      </c>
      <c r="F36" s="16">
        <v>80</v>
      </c>
      <c r="G36" s="16">
        <v>0</v>
      </c>
    </row>
    <row r="37" spans="1:7" ht="15">
      <c r="A37" s="14" t="s">
        <v>62</v>
      </c>
      <c r="B37" s="14" t="s">
        <v>57</v>
      </c>
      <c r="C37" s="14"/>
      <c r="D37" s="17" t="s">
        <v>91</v>
      </c>
      <c r="E37" s="16">
        <f t="shared" si="0"/>
        <v>3848.15</v>
      </c>
      <c r="F37" s="16">
        <f>SUM(F38:F42)</f>
        <v>809.7500000000001</v>
      </c>
      <c r="G37" s="16">
        <v>3038.4</v>
      </c>
    </row>
    <row r="38" spans="1:7" ht="15">
      <c r="A38" s="14" t="s">
        <v>62</v>
      </c>
      <c r="B38" s="14" t="s">
        <v>57</v>
      </c>
      <c r="C38" s="14" t="s">
        <v>59</v>
      </c>
      <c r="D38" s="17" t="s">
        <v>92</v>
      </c>
      <c r="E38" s="16">
        <f t="shared" si="0"/>
        <v>13.69</v>
      </c>
      <c r="F38" s="16">
        <f>11.35+2.34</f>
        <v>13.69</v>
      </c>
      <c r="G38" s="16">
        <v>0</v>
      </c>
    </row>
    <row r="39" spans="1:7" ht="15">
      <c r="A39" s="14" t="s">
        <v>62</v>
      </c>
      <c r="B39" s="14" t="s">
        <v>57</v>
      </c>
      <c r="C39" s="14" t="s">
        <v>53</v>
      </c>
      <c r="D39" s="17" t="s">
        <v>93</v>
      </c>
      <c r="E39" s="16">
        <f t="shared" si="0"/>
        <v>678.72</v>
      </c>
      <c r="F39" s="16">
        <f>671.37+7.35</f>
        <v>678.72</v>
      </c>
      <c r="G39" s="16">
        <v>0</v>
      </c>
    </row>
    <row r="40" spans="1:7" ht="15">
      <c r="A40" s="14" t="s">
        <v>62</v>
      </c>
      <c r="B40" s="14" t="s">
        <v>57</v>
      </c>
      <c r="C40" s="14" t="s">
        <v>51</v>
      </c>
      <c r="D40" s="17" t="s">
        <v>94</v>
      </c>
      <c r="E40" s="16">
        <f t="shared" si="0"/>
        <v>2.35</v>
      </c>
      <c r="F40" s="16">
        <f>1.89+0.46</f>
        <v>2.35</v>
      </c>
      <c r="G40" s="16">
        <v>0</v>
      </c>
    </row>
    <row r="41" spans="1:7" ht="15">
      <c r="A41" s="14" t="s">
        <v>62</v>
      </c>
      <c r="B41" s="14" t="s">
        <v>57</v>
      </c>
      <c r="C41" s="14" t="s">
        <v>95</v>
      </c>
      <c r="D41" s="17" t="s">
        <v>96</v>
      </c>
      <c r="E41" s="16">
        <f t="shared" si="0"/>
        <v>2821.93</v>
      </c>
      <c r="F41" s="16">
        <v>0</v>
      </c>
      <c r="G41" s="16">
        <v>2821.93</v>
      </c>
    </row>
    <row r="42" spans="1:7" ht="15">
      <c r="A42" s="14" t="s">
        <v>62</v>
      </c>
      <c r="B42" s="14" t="s">
        <v>57</v>
      </c>
      <c r="C42" s="14" t="s">
        <v>67</v>
      </c>
      <c r="D42" s="17" t="s">
        <v>97</v>
      </c>
      <c r="E42" s="16">
        <f t="shared" si="0"/>
        <v>331.46</v>
      </c>
      <c r="F42" s="16">
        <v>114.99</v>
      </c>
      <c r="G42" s="16">
        <v>216.47</v>
      </c>
    </row>
    <row r="43" spans="1:7" ht="15">
      <c r="A43" s="14" t="s">
        <v>62</v>
      </c>
      <c r="B43" s="14" t="s">
        <v>98</v>
      </c>
      <c r="C43" s="14"/>
      <c r="D43" s="17" t="s">
        <v>99</v>
      </c>
      <c r="E43" s="16">
        <f t="shared" si="0"/>
        <v>1248.8899999999999</v>
      </c>
      <c r="F43" s="16">
        <f>SUM(F44:F46)</f>
        <v>281.81</v>
      </c>
      <c r="G43" s="16">
        <f>SUM(G44:G46)</f>
        <v>967.0799999999999</v>
      </c>
    </row>
    <row r="44" spans="1:7" ht="15">
      <c r="A44" s="14" t="s">
        <v>62</v>
      </c>
      <c r="B44" s="14" t="s">
        <v>98</v>
      </c>
      <c r="C44" s="14" t="s">
        <v>59</v>
      </c>
      <c r="D44" s="17" t="s">
        <v>65</v>
      </c>
      <c r="E44" s="16">
        <f t="shared" si="0"/>
        <v>140.59</v>
      </c>
      <c r="F44" s="16">
        <v>140.59</v>
      </c>
      <c r="G44" s="16"/>
    </row>
    <row r="45" spans="1:7" ht="15">
      <c r="A45" s="14" t="s">
        <v>62</v>
      </c>
      <c r="B45" s="14" t="s">
        <v>98</v>
      </c>
      <c r="C45" s="14" t="s">
        <v>72</v>
      </c>
      <c r="D45" s="17" t="s">
        <v>100</v>
      </c>
      <c r="E45" s="16">
        <f t="shared" si="0"/>
        <v>1.3</v>
      </c>
      <c r="F45" s="16"/>
      <c r="G45" s="16">
        <v>1.3</v>
      </c>
    </row>
    <row r="46" spans="1:7" ht="15">
      <c r="A46" s="14" t="s">
        <v>62</v>
      </c>
      <c r="B46" s="14" t="s">
        <v>98</v>
      </c>
      <c r="C46" s="14" t="s">
        <v>67</v>
      </c>
      <c r="D46" s="17" t="s">
        <v>101</v>
      </c>
      <c r="E46" s="16">
        <f t="shared" si="0"/>
        <v>1107</v>
      </c>
      <c r="F46" s="16">
        <v>141.22</v>
      </c>
      <c r="G46" s="16">
        <v>965.78</v>
      </c>
    </row>
    <row r="47" spans="1:7" ht="15">
      <c r="A47" s="14" t="s">
        <v>62</v>
      </c>
      <c r="B47" s="14" t="s">
        <v>67</v>
      </c>
      <c r="C47" s="14"/>
      <c r="D47" s="17" t="s">
        <v>102</v>
      </c>
      <c r="E47" s="16">
        <f t="shared" si="0"/>
        <v>5328.84</v>
      </c>
      <c r="F47" s="16">
        <v>4567.61</v>
      </c>
      <c r="G47" s="16">
        <v>761.23</v>
      </c>
    </row>
    <row r="48" spans="1:7" ht="15">
      <c r="A48" s="14" t="s">
        <v>62</v>
      </c>
      <c r="B48" s="14" t="s">
        <v>67</v>
      </c>
      <c r="C48" s="14" t="s">
        <v>59</v>
      </c>
      <c r="D48" s="17" t="s">
        <v>103</v>
      </c>
      <c r="E48" s="16">
        <f t="shared" si="0"/>
        <v>5328.84</v>
      </c>
      <c r="F48" s="16">
        <v>4567.61</v>
      </c>
      <c r="G48" s="16">
        <v>761.23</v>
      </c>
    </row>
    <row r="49" spans="1:7" ht="15">
      <c r="A49" s="14" t="s">
        <v>104</v>
      </c>
      <c r="B49" s="14"/>
      <c r="C49" s="14"/>
      <c r="D49" s="17" t="s">
        <v>30</v>
      </c>
      <c r="E49" s="16">
        <f t="shared" si="0"/>
        <v>269.5</v>
      </c>
      <c r="F49" s="16">
        <f>F50</f>
        <v>269.5</v>
      </c>
      <c r="G49" s="16">
        <v>0</v>
      </c>
    </row>
    <row r="50" spans="1:7" ht="15">
      <c r="A50" s="14" t="s">
        <v>104</v>
      </c>
      <c r="B50" s="14" t="s">
        <v>53</v>
      </c>
      <c r="C50" s="14"/>
      <c r="D50" s="17" t="s">
        <v>105</v>
      </c>
      <c r="E50" s="16">
        <f t="shared" si="0"/>
        <v>269.5</v>
      </c>
      <c r="F50" s="16">
        <f>258.79+10.32+0.39</f>
        <v>269.5</v>
      </c>
      <c r="G50" s="16">
        <v>0</v>
      </c>
    </row>
    <row r="51" spans="1:7" ht="15">
      <c r="A51" s="14" t="s">
        <v>104</v>
      </c>
      <c r="B51" s="14" t="s">
        <v>53</v>
      </c>
      <c r="C51" s="14" t="s">
        <v>59</v>
      </c>
      <c r="D51" s="17" t="s">
        <v>106</v>
      </c>
      <c r="E51" s="16">
        <f t="shared" si="0"/>
        <v>269.11</v>
      </c>
      <c r="F51" s="16">
        <f>258.79+10.32</f>
        <v>269.11</v>
      </c>
      <c r="G51" s="16">
        <v>0</v>
      </c>
    </row>
    <row r="52" spans="1:7" ht="15">
      <c r="A52" s="14" t="s">
        <v>104</v>
      </c>
      <c r="B52" s="14" t="s">
        <v>53</v>
      </c>
      <c r="C52" s="14" t="s">
        <v>53</v>
      </c>
      <c r="D52" s="17" t="s">
        <v>107</v>
      </c>
      <c r="E52" s="16">
        <f t="shared" si="0"/>
        <v>0.39</v>
      </c>
      <c r="F52" s="16">
        <v>0.39</v>
      </c>
      <c r="G52" s="16">
        <v>0</v>
      </c>
    </row>
    <row r="53" spans="1:7" ht="15">
      <c r="A53" s="14" t="s">
        <v>108</v>
      </c>
      <c r="B53" s="14"/>
      <c r="C53" s="14"/>
      <c r="D53" s="17" t="s">
        <v>32</v>
      </c>
      <c r="E53" s="16">
        <f t="shared" si="0"/>
        <v>4000</v>
      </c>
      <c r="F53" s="16">
        <v>0</v>
      </c>
      <c r="G53" s="16">
        <v>4000</v>
      </c>
    </row>
    <row r="54" spans="1:7" ht="15">
      <c r="A54" s="14" t="s">
        <v>108</v>
      </c>
      <c r="B54" s="14" t="s">
        <v>67</v>
      </c>
      <c r="C54" s="14"/>
      <c r="D54" s="17" t="s">
        <v>32</v>
      </c>
      <c r="E54" s="16">
        <f t="shared" si="0"/>
        <v>4000</v>
      </c>
      <c r="F54" s="16">
        <v>0</v>
      </c>
      <c r="G54" s="16">
        <v>4000</v>
      </c>
    </row>
    <row r="55" spans="1:7" ht="15">
      <c r="A55" s="14" t="s">
        <v>108</v>
      </c>
      <c r="B55" s="18" t="s">
        <v>67</v>
      </c>
      <c r="C55" s="18" t="s">
        <v>59</v>
      </c>
      <c r="D55" s="17" t="s">
        <v>109</v>
      </c>
      <c r="E55" s="16">
        <f t="shared" si="0"/>
        <v>4000</v>
      </c>
      <c r="F55" s="16">
        <v>0</v>
      </c>
      <c r="G55" s="16">
        <v>4000</v>
      </c>
    </row>
    <row r="56" spans="1:7" ht="15">
      <c r="A56" s="14"/>
      <c r="B56" s="14"/>
      <c r="C56" s="14"/>
      <c r="D56" s="17"/>
      <c r="E56" s="16"/>
      <c r="F56" s="16"/>
      <c r="G56" s="16"/>
    </row>
    <row r="57" spans="1:7" ht="15">
      <c r="A57" s="19" t="s">
        <v>37</v>
      </c>
      <c r="B57" s="19"/>
      <c r="C57" s="19"/>
      <c r="D57" s="20"/>
      <c r="E57" s="16">
        <f>SUM(F57:G57)</f>
        <v>80223.03</v>
      </c>
      <c r="F57" s="16">
        <f>F7+F10+F14+F49+F53</f>
        <v>54889.380000000005</v>
      </c>
      <c r="G57" s="16">
        <f>G7+G10+G14+G49+G53</f>
        <v>25333.65</v>
      </c>
    </row>
  </sheetData>
  <sheetProtection/>
  <mergeCells count="10">
    <mergeCell ref="A1:G1"/>
    <mergeCell ref="A3:D3"/>
    <mergeCell ref="A4:D4"/>
    <mergeCell ref="E4:G4"/>
    <mergeCell ref="A5:C5"/>
    <mergeCell ref="A57:D57"/>
    <mergeCell ref="D5:D6"/>
    <mergeCell ref="E5:E6"/>
    <mergeCell ref="F5:F6"/>
    <mergeCell ref="G5:G6"/>
  </mergeCells>
  <conditionalFormatting sqref="A57:G57 D47:G56 A7:A56 D7:G42 B43:G46">
    <cfRule type="cellIs" priority="1" dxfId="0" operator="equal" stopIfTrue="1">
      <formula>0</formula>
    </cfRule>
  </conditionalFormatting>
  <printOptions horizontalCentered="1"/>
  <pageMargins left="0.75" right="0.75" top="0.63" bottom="0.67" header="0.51" footer="0.5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C30" sqref="C30"/>
    </sheetView>
  </sheetViews>
  <sheetFormatPr defaultColWidth="9.125" defaultRowHeight="14.25"/>
  <cols>
    <col min="1" max="3" width="10.625" style="1" customWidth="1"/>
    <col min="4" max="4" width="16.50390625" style="1" customWidth="1"/>
    <col min="5" max="5" width="14.625" style="1" customWidth="1"/>
    <col min="6" max="6" width="15.125" style="1" customWidth="1"/>
    <col min="7" max="16384" width="9.125" style="1" customWidth="1"/>
  </cols>
  <sheetData>
    <row r="1" spans="1:7" s="1" customFormat="1" ht="75" customHeight="1">
      <c r="A1" s="2" t="s">
        <v>110</v>
      </c>
      <c r="B1" s="3"/>
      <c r="C1" s="3"/>
      <c r="D1" s="3"/>
      <c r="E1" s="3"/>
      <c r="F1" s="3"/>
      <c r="G1" s="3"/>
    </row>
    <row r="2" spans="1:6" s="1" customFormat="1" ht="15" customHeight="1">
      <c r="A2" s="3"/>
      <c r="B2" s="4"/>
      <c r="C2" s="4"/>
      <c r="D2" s="4"/>
      <c r="E2" s="4"/>
      <c r="F2" s="5"/>
    </row>
    <row r="3" spans="1:7" s="1" customFormat="1" ht="15" customHeight="1">
      <c r="A3" s="6"/>
      <c r="B3" s="6"/>
      <c r="C3" s="6"/>
      <c r="D3" s="6"/>
      <c r="G3" s="5" t="s">
        <v>1</v>
      </c>
    </row>
    <row r="4" spans="1:7" s="1" customFormat="1" ht="14.25">
      <c r="A4" s="7" t="s">
        <v>39</v>
      </c>
      <c r="B4" s="7"/>
      <c r="C4" s="7"/>
      <c r="D4" s="7"/>
      <c r="E4" s="7" t="s">
        <v>40</v>
      </c>
      <c r="F4" s="7"/>
      <c r="G4" s="7"/>
    </row>
    <row r="5" spans="1:7" s="1" customFormat="1" ht="14.25">
      <c r="A5" s="7" t="s">
        <v>41</v>
      </c>
      <c r="B5" s="7"/>
      <c r="C5" s="7"/>
      <c r="D5" s="7" t="s">
        <v>42</v>
      </c>
      <c r="E5" s="7" t="s">
        <v>43</v>
      </c>
      <c r="F5" s="7" t="s">
        <v>44</v>
      </c>
      <c r="G5" s="7" t="s">
        <v>45</v>
      </c>
    </row>
    <row r="6" spans="1:7" s="1" customFormat="1" ht="14.25">
      <c r="A6" s="7" t="s">
        <v>46</v>
      </c>
      <c r="B6" s="7" t="s">
        <v>47</v>
      </c>
      <c r="C6" s="7" t="s">
        <v>48</v>
      </c>
      <c r="D6" s="7"/>
      <c r="E6" s="7"/>
      <c r="F6" s="7"/>
      <c r="G6" s="7"/>
    </row>
    <row r="7" spans="1:7" s="1" customFormat="1" ht="14.25">
      <c r="A7" s="7"/>
      <c r="B7" s="7"/>
      <c r="C7" s="7"/>
      <c r="D7" s="8"/>
      <c r="E7" s="8"/>
      <c r="F7" s="8"/>
      <c r="G7" s="8"/>
    </row>
    <row r="8" spans="1:7" s="1" customFormat="1" ht="14.25">
      <c r="A8" s="7"/>
      <c r="B8" s="7"/>
      <c r="C8" s="7"/>
      <c r="D8" s="8"/>
      <c r="E8" s="8"/>
      <c r="F8" s="8"/>
      <c r="G8" s="8"/>
    </row>
    <row r="9" spans="1:7" s="1" customFormat="1" ht="14.25">
      <c r="A9" s="7"/>
      <c r="B9" s="7"/>
      <c r="C9" s="7"/>
      <c r="D9" s="8"/>
      <c r="E9" s="8"/>
      <c r="F9" s="8"/>
      <c r="G9" s="8"/>
    </row>
    <row r="10" spans="1:7" s="1" customFormat="1" ht="14.25">
      <c r="A10" s="7"/>
      <c r="B10" s="7"/>
      <c r="C10" s="7"/>
      <c r="D10" s="8"/>
      <c r="E10" s="8"/>
      <c r="F10" s="8"/>
      <c r="G10" s="8"/>
    </row>
    <row r="11" spans="1:7" s="1" customFormat="1" ht="14.25">
      <c r="A11" s="7"/>
      <c r="B11" s="7"/>
      <c r="C11" s="7"/>
      <c r="D11" s="8"/>
      <c r="E11" s="8"/>
      <c r="F11" s="8"/>
      <c r="G11" s="8"/>
    </row>
    <row r="12" spans="1:7" s="1" customFormat="1" ht="14.25">
      <c r="A12" s="7"/>
      <c r="B12" s="7"/>
      <c r="C12" s="7"/>
      <c r="D12" s="8"/>
      <c r="E12" s="8"/>
      <c r="F12" s="8"/>
      <c r="G12" s="8"/>
    </row>
    <row r="13" spans="1:7" s="1" customFormat="1" ht="14.25">
      <c r="A13" s="7"/>
      <c r="B13" s="7"/>
      <c r="C13" s="7"/>
      <c r="D13" s="8"/>
      <c r="E13" s="8"/>
      <c r="F13" s="8"/>
      <c r="G13" s="8"/>
    </row>
    <row r="14" spans="1:7" s="1" customFormat="1" ht="14.25">
      <c r="A14" s="7"/>
      <c r="B14" s="7"/>
      <c r="C14" s="7"/>
      <c r="D14" s="8"/>
      <c r="E14" s="8"/>
      <c r="F14" s="8"/>
      <c r="G14" s="8"/>
    </row>
    <row r="15" spans="1:7" s="1" customFormat="1" ht="14.25">
      <c r="A15" s="7"/>
      <c r="B15" s="7"/>
      <c r="C15" s="7"/>
      <c r="D15" s="8"/>
      <c r="E15" s="8"/>
      <c r="F15" s="8"/>
      <c r="G15" s="8"/>
    </row>
    <row r="16" spans="1:7" s="1" customFormat="1" ht="14.25">
      <c r="A16" s="7"/>
      <c r="B16" s="7"/>
      <c r="C16" s="7"/>
      <c r="D16" s="8"/>
      <c r="E16" s="8"/>
      <c r="F16" s="8"/>
      <c r="G16" s="8"/>
    </row>
    <row r="17" spans="1:7" s="1" customFormat="1" ht="14.25">
      <c r="A17" s="9"/>
      <c r="B17" s="9"/>
      <c r="C17" s="9"/>
      <c r="D17" s="10"/>
      <c r="E17" s="10"/>
      <c r="F17" s="10"/>
      <c r="G17" s="10"/>
    </row>
    <row r="18" spans="1:7" s="1" customFormat="1" ht="14.25">
      <c r="A18" s="9"/>
      <c r="B18" s="9"/>
      <c r="C18" s="9"/>
      <c r="D18" s="10"/>
      <c r="E18" s="10"/>
      <c r="F18" s="10"/>
      <c r="G18" s="10"/>
    </row>
    <row r="19" spans="1:7" s="1" customFormat="1" ht="14.25">
      <c r="A19" s="9"/>
      <c r="B19" s="9"/>
      <c r="C19" s="9"/>
      <c r="D19" s="10"/>
      <c r="E19" s="10"/>
      <c r="F19" s="10"/>
      <c r="G19" s="10"/>
    </row>
    <row r="20" spans="1:7" s="1" customFormat="1" ht="14.25">
      <c r="A20" s="9"/>
      <c r="B20" s="9"/>
      <c r="C20" s="9"/>
      <c r="D20" s="10"/>
      <c r="E20" s="10"/>
      <c r="F20" s="10"/>
      <c r="G20" s="10"/>
    </row>
    <row r="21" spans="1:7" s="1" customFormat="1" ht="14.25">
      <c r="A21" s="9"/>
      <c r="B21" s="9"/>
      <c r="C21" s="9"/>
      <c r="D21" s="10"/>
      <c r="E21" s="10"/>
      <c r="F21" s="10"/>
      <c r="G21" s="10"/>
    </row>
    <row r="22" spans="1:7" s="1" customFormat="1" ht="14.25">
      <c r="A22" s="9"/>
      <c r="B22" s="9"/>
      <c r="C22" s="9"/>
      <c r="D22" s="10"/>
      <c r="E22" s="10"/>
      <c r="F22" s="10"/>
      <c r="G22" s="10"/>
    </row>
    <row r="23" spans="1:7" s="1" customFormat="1" ht="14.25">
      <c r="A23" s="9"/>
      <c r="B23" s="9"/>
      <c r="C23" s="9"/>
      <c r="D23" s="10"/>
      <c r="E23" s="10"/>
      <c r="F23" s="10"/>
      <c r="G23" s="10"/>
    </row>
    <row r="24" spans="1:7" s="1" customFormat="1" ht="14.25">
      <c r="A24" s="10" t="s">
        <v>111</v>
      </c>
      <c r="B24" s="10"/>
      <c r="C24" s="10"/>
      <c r="D24" s="10"/>
      <c r="E24" s="10"/>
      <c r="F24" s="10"/>
      <c r="G24" s="10"/>
    </row>
    <row r="26" ht="14.25">
      <c r="A26" s="1" t="s">
        <v>112</v>
      </c>
    </row>
  </sheetData>
  <sheetProtection/>
  <mergeCells count="10">
    <mergeCell ref="A1:G1"/>
    <mergeCell ref="A3:D3"/>
    <mergeCell ref="A4:D4"/>
    <mergeCell ref="E4:G4"/>
    <mergeCell ref="A5:C5"/>
    <mergeCell ref="A24:D24"/>
    <mergeCell ref="D5:D6"/>
    <mergeCell ref="E5:E6"/>
    <mergeCell ref="F5:F6"/>
    <mergeCell ref="G5:G6"/>
  </mergeCells>
  <printOptions horizontalCentered="1" vertic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xixiaoling</cp:lastModifiedBy>
  <cp:lastPrinted>2015-07-28T08:33:07Z</cp:lastPrinted>
  <dcterms:created xsi:type="dcterms:W3CDTF">2012-08-07T06:14:08Z</dcterms:created>
  <dcterms:modified xsi:type="dcterms:W3CDTF">2015-11-16T07:14:24Z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2052-10.1.0.5345</vt:lpwstr>
  </property>
</Properties>
</file>